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0 год\1-Протоколы заседаний Комиссии\к Протоколу №13 от 30.10.2020 г\"/>
    </mc:Choice>
  </mc:AlternateContent>
  <bookViews>
    <workbookView xWindow="13815" yWindow="-75" windowWidth="14340" windowHeight="11640" tabRatio="839"/>
  </bookViews>
  <sheets>
    <sheet name="2020 г" sheetId="14" r:id="rId1"/>
  </sheets>
  <definedNames>
    <definedName name="_xlnm.Print_Titles" localSheetId="0">'2020 г'!$A:$B,'2020 г'!$7:$9</definedName>
    <definedName name="_xlnm.Print_Area" localSheetId="0">'2020 г'!$A$4:$AU$86</definedName>
  </definedNames>
  <calcPr calcId="162913"/>
</workbook>
</file>

<file path=xl/calcChain.xml><?xml version="1.0" encoding="utf-8"?>
<calcChain xmlns="http://schemas.openxmlformats.org/spreadsheetml/2006/main">
  <c r="AB75" i="14" l="1"/>
  <c r="AU15" i="14" l="1"/>
  <c r="L16" i="14"/>
  <c r="N44" i="14" l="1"/>
  <c r="AU11" i="14" l="1"/>
  <c r="AU12" i="14"/>
  <c r="AU13" i="14"/>
  <c r="AU14" i="14"/>
  <c r="AU16" i="14"/>
  <c r="AU17" i="14"/>
  <c r="AU18" i="14"/>
  <c r="AU19" i="14"/>
  <c r="AU20" i="14"/>
  <c r="AU21" i="14"/>
  <c r="AU22" i="14"/>
  <c r="AU23" i="14"/>
  <c r="AU24" i="14"/>
  <c r="AU25" i="14"/>
  <c r="AU26" i="14"/>
  <c r="AU27" i="14"/>
  <c r="AU28" i="14"/>
  <c r="AU29" i="14"/>
  <c r="AU30" i="14"/>
  <c r="AU31" i="14"/>
  <c r="AU32" i="14"/>
  <c r="AU33" i="14"/>
  <c r="AU34" i="14"/>
  <c r="AU35" i="14"/>
  <c r="AU37" i="14"/>
  <c r="AU39" i="14"/>
  <c r="AU40" i="14"/>
  <c r="AU41" i="14"/>
  <c r="AU42" i="14"/>
  <c r="AU43" i="14"/>
  <c r="AU44" i="14"/>
  <c r="AU45" i="14"/>
  <c r="AU46" i="14"/>
  <c r="AU47" i="14"/>
  <c r="AU48" i="14"/>
  <c r="AU49" i="14"/>
  <c r="AU50" i="14"/>
  <c r="AU51" i="14"/>
  <c r="AU52" i="14"/>
  <c r="AU53" i="14"/>
  <c r="AU54" i="14"/>
  <c r="AU55" i="14"/>
  <c r="AU56" i="14"/>
  <c r="AU57" i="14"/>
  <c r="AU58" i="14"/>
  <c r="AU59" i="14"/>
  <c r="AU60" i="14"/>
  <c r="AU61" i="14"/>
  <c r="AU62" i="14"/>
  <c r="AU63" i="14"/>
  <c r="AU64" i="14"/>
  <c r="AU65" i="14"/>
  <c r="AU66" i="14"/>
  <c r="AU67" i="14"/>
  <c r="AU68" i="14"/>
  <c r="AU69" i="14"/>
  <c r="AU70" i="14"/>
  <c r="AU71" i="14"/>
  <c r="AU72" i="14"/>
  <c r="AU73" i="14"/>
  <c r="AU74" i="14"/>
  <c r="AU10" i="14"/>
  <c r="AF75" i="14" l="1"/>
  <c r="M75" i="14"/>
  <c r="AE36" i="14" l="1"/>
  <c r="AU36" i="14" s="1"/>
  <c r="AD36" i="14"/>
  <c r="Y38" i="14" l="1"/>
  <c r="Y20" i="14"/>
  <c r="Y10" i="14"/>
  <c r="W20" i="14"/>
  <c r="W10" i="14"/>
  <c r="AA38" i="14" l="1"/>
  <c r="AU38" i="14" s="1"/>
  <c r="AU75" i="14" s="1"/>
  <c r="D75" i="14" l="1"/>
  <c r="E75" i="14"/>
  <c r="F75" i="14"/>
  <c r="G75" i="14"/>
  <c r="H75" i="14"/>
  <c r="I75" i="14"/>
  <c r="J75" i="14"/>
  <c r="K75" i="14"/>
  <c r="L75" i="14"/>
  <c r="N75" i="14"/>
  <c r="O75" i="14"/>
  <c r="P75" i="14"/>
  <c r="Q75" i="14"/>
  <c r="R75" i="14"/>
  <c r="S75" i="14"/>
  <c r="T75" i="14"/>
  <c r="U75" i="14"/>
  <c r="V75" i="14"/>
  <c r="W75" i="14"/>
  <c r="X75" i="14"/>
  <c r="Y75" i="14"/>
  <c r="Z75" i="14"/>
  <c r="AA75" i="14"/>
  <c r="AC75" i="14"/>
  <c r="AD75" i="14"/>
  <c r="AE75" i="14"/>
  <c r="AG75" i="14"/>
  <c r="AH75" i="14"/>
  <c r="AI75" i="14"/>
  <c r="AJ75" i="14"/>
  <c r="AK75" i="14"/>
  <c r="AL75" i="14"/>
  <c r="AM75" i="14"/>
  <c r="AN75" i="14"/>
  <c r="AO75" i="14"/>
  <c r="AP75" i="14"/>
  <c r="AQ75" i="14"/>
  <c r="AR75" i="14"/>
  <c r="AS75" i="14"/>
  <c r="AT75" i="14"/>
  <c r="C75" i="14"/>
  <c r="HH57" i="14" l="1"/>
</calcChain>
</file>

<file path=xl/sharedStrings.xml><?xml version="1.0" encoding="utf-8"?>
<sst xmlns="http://schemas.openxmlformats.org/spreadsheetml/2006/main" count="145" uniqueCount="109">
  <si>
    <t>ГБУЗ "Городская клиническая больница №1"</t>
  </si>
  <si>
    <t>ГБУЗ "Городская клиническая больница №2"</t>
  </si>
  <si>
    <t>УЕТ</t>
  </si>
  <si>
    <t>ВМП</t>
  </si>
  <si>
    <t>Наименование учреждения</t>
  </si>
  <si>
    <t>ООО "Центр диагностики аллергии"</t>
  </si>
  <si>
    <t>ООО "Инвитро-Нальчик"</t>
  </si>
  <si>
    <t>ООО фирма "СЭМ"</t>
  </si>
  <si>
    <t>ООО "Современные медицинские технологии"</t>
  </si>
  <si>
    <t>ООО "Центр ЭКО"</t>
  </si>
  <si>
    <t>Стационар</t>
  </si>
  <si>
    <t>Дневной стационар</t>
  </si>
  <si>
    <t xml:space="preserve">Реабилитация </t>
  </si>
  <si>
    <t>Неотложные посещения</t>
  </si>
  <si>
    <t>Обращения</t>
  </si>
  <si>
    <t xml:space="preserve">Стоматология </t>
  </si>
  <si>
    <t>Диспансеризация детей-сирот</t>
  </si>
  <si>
    <t>Профосмотр взрослых</t>
  </si>
  <si>
    <t xml:space="preserve">Профилактические  посещения </t>
  </si>
  <si>
    <t>№ п/п</t>
  </si>
  <si>
    <t>ИТОГО</t>
  </si>
  <si>
    <t>з/сл</t>
  </si>
  <si>
    <t xml:space="preserve"> МП в круглосуточных стационарах </t>
  </si>
  <si>
    <t>Э К О</t>
  </si>
  <si>
    <t xml:space="preserve"> МП в условиях дневных стационаров </t>
  </si>
  <si>
    <t>И Т О Г О</t>
  </si>
  <si>
    <t>ООО "Клиника "Медиум"</t>
  </si>
  <si>
    <t>ООО "ЖАК Плюс"</t>
  </si>
  <si>
    <t>ООО "БРЭСТ-Центр"</t>
  </si>
  <si>
    <t>ООО "Нефролайн-Нальчик"</t>
  </si>
  <si>
    <t>Подушевое финансирование АПП</t>
  </si>
  <si>
    <t>Амбулаторно - поликлиническая помощь</t>
  </si>
  <si>
    <t>ООО "Диализ Нальчик"</t>
  </si>
  <si>
    <t>ООО "Центральная поликлиника"</t>
  </si>
  <si>
    <t>ГБУЗ "КБЦ Медицина Катостроф и СМП"</t>
  </si>
  <si>
    <t>ФКУЗ МСЧ-7 ФСИН России</t>
  </si>
  <si>
    <t>ФГБУ СКФНКЦ ФМБА России</t>
  </si>
  <si>
    <t>ООО "Санаторий "Долинск"</t>
  </si>
  <si>
    <t>АО "Лабквест"</t>
  </si>
  <si>
    <t>ООО "Альма-Дент"</t>
  </si>
  <si>
    <t>ООО "Денталия"</t>
  </si>
  <si>
    <t>ООО "Мастерслух"</t>
  </si>
  <si>
    <t>ГБУЗ "Центральная районная больница" Терского района</t>
  </si>
  <si>
    <t>ГБУЗ "Центральная районная больница" Черекского района</t>
  </si>
  <si>
    <t>ГБУЗ "Центральная районная больница" Эльбрусского района</t>
  </si>
  <si>
    <t>КБГУ им.Бербекова Поликлиника</t>
  </si>
  <si>
    <t>ООО "Медицинский центр "Надежда"</t>
  </si>
  <si>
    <t>ГБУЗ "Центральная районная больница" г.о. Прохладный и Прохладненского м.р.</t>
  </si>
  <si>
    <t>ГБУЗ "ЦПБ СПИДом и ИЗ"</t>
  </si>
  <si>
    <t>ООО "Глазная клиника "ЛЕНАР"</t>
  </si>
  <si>
    <t xml:space="preserve">ООО "СК НПЦ" </t>
  </si>
  <si>
    <t>ООО "СК Нефрологический центр"</t>
  </si>
  <si>
    <t>ООО "Млада-Дента"</t>
  </si>
  <si>
    <t xml:space="preserve">ООО Медицинский центр "Видер-Юг" </t>
  </si>
  <si>
    <t xml:space="preserve">ООО Медицинский центр "Диагност" </t>
  </si>
  <si>
    <t>ООО "ЛДЦ "Валео-Вита"</t>
  </si>
  <si>
    <t>ФКУЗ МСЧ МВД РФ по КБР</t>
  </si>
  <si>
    <t>ГБУЗ "Стоматологическая поликлиника" г.Баксан</t>
  </si>
  <si>
    <t>ГБУЗ "Центральная районная больница" Зольского м.р.</t>
  </si>
  <si>
    <t>ГБУЗ "Центральная районная больница" Майского м.р.</t>
  </si>
  <si>
    <t>ГБУЗ "Майская стоматологическая поликлиника"</t>
  </si>
  <si>
    <t>ГБУЗ "Центральная районная больница им. Хацукова А.А."</t>
  </si>
  <si>
    <t>ГБУЗ "Участковая больница", с.п. Верхняя Балкария</t>
  </si>
  <si>
    <t>ГБУЗ "Городская поликлиника № 1"</t>
  </si>
  <si>
    <t>ГБУЗ "Городская поликлиника № 2"</t>
  </si>
  <si>
    <t>ГБУЗ "Городская поликлиника № 3"</t>
  </si>
  <si>
    <t>ГБУЗ "Стоматологическая поликлиника № 1"</t>
  </si>
  <si>
    <t>ГБУЗ "Республиканский стоматологический центр им. Т.Х. Тхазаплижева"</t>
  </si>
  <si>
    <t>ГБУЗ "Республиканская клиническая больница"</t>
  </si>
  <si>
    <t>ГБУЗ  "Перинатальный центр"</t>
  </si>
  <si>
    <t>ГБУЗ "Центр  аллергологии"</t>
  </si>
  <si>
    <t>ГБУЗ "Кардиологический диспансер"</t>
  </si>
  <si>
    <t xml:space="preserve">ГБУЗ "Онкологический диспансер" </t>
  </si>
  <si>
    <t>ГБУЗ "Кожно-венерологический диспансер"</t>
  </si>
  <si>
    <t>Онкология (КС)</t>
  </si>
  <si>
    <t>Онкология (ДС)</t>
  </si>
  <si>
    <t>Диализ (ДС)</t>
  </si>
  <si>
    <t>Диализ (АПП)</t>
  </si>
  <si>
    <t>Диагностические  исследования</t>
  </si>
  <si>
    <t xml:space="preserve">Скорая медицинская помощь </t>
  </si>
  <si>
    <t xml:space="preserve">Профосмотр несовершеннолетних - I этап </t>
  </si>
  <si>
    <t>Профосмотр несовершенолетних - II этап</t>
  </si>
  <si>
    <t>Диспансеризация взрослых - II этап</t>
  </si>
  <si>
    <t>Диспансеризация взрослых - I этап</t>
  </si>
  <si>
    <t xml:space="preserve">ГБУЗ "Районная стоматологическая поликлиника" </t>
  </si>
  <si>
    <t xml:space="preserve"> руб. </t>
  </si>
  <si>
    <r>
      <t xml:space="preserve">ГБУЗ "Республиканская </t>
    </r>
    <r>
      <rPr>
        <b/>
        <sz val="12"/>
        <rFont val="Times New Roman"/>
        <family val="1"/>
        <charset val="204"/>
      </rPr>
      <t>детская</t>
    </r>
    <r>
      <rPr>
        <sz val="12"/>
        <rFont val="Times New Roman"/>
        <family val="1"/>
        <charset val="204"/>
      </rPr>
      <t xml:space="preserve"> клиническая больница"</t>
    </r>
  </si>
  <si>
    <r>
      <t xml:space="preserve">ГБУЗ "Городская </t>
    </r>
    <r>
      <rPr>
        <b/>
        <sz val="12"/>
        <rFont val="Times New Roman"/>
        <family val="1"/>
        <charset val="204"/>
      </rPr>
      <t>детская</t>
    </r>
    <r>
      <rPr>
        <sz val="12"/>
        <rFont val="Times New Roman"/>
        <family val="1"/>
        <charset val="204"/>
      </rPr>
      <t xml:space="preserve"> поликлиника № 1"</t>
    </r>
  </si>
  <si>
    <t>случ.</t>
  </si>
  <si>
    <t xml:space="preserve">ГБУЗ "МКДЦ" </t>
  </si>
  <si>
    <t>ГБУЗ "Районная больница", с.п.Заюково</t>
  </si>
  <si>
    <t xml:space="preserve">ГБУЗ "Центральная районная больница" г.Баксан </t>
  </si>
  <si>
    <t>ГБУЗ «Стоматологическая поликлиника» г.Нарткала</t>
  </si>
  <si>
    <t>ГБУЗ "Межрайонная многопрофильная больница" г.Нарткала</t>
  </si>
  <si>
    <t>ГБУЗ «Участковая больница», п.Эльбрус</t>
  </si>
  <si>
    <t>услуга</t>
  </si>
  <si>
    <t>сл.госп.</t>
  </si>
  <si>
    <t>иссл.</t>
  </si>
  <si>
    <t>посещ.</t>
  </si>
  <si>
    <t>к./посещ.</t>
  </si>
  <si>
    <t>Профилактические мероприятия</t>
  </si>
  <si>
    <t>ФАП</t>
  </si>
  <si>
    <t>ГАУЗ "Стоматологическая поликлиника № 2"</t>
  </si>
  <si>
    <t>ГАУЗ "Прохладненская стоматологическая поликлиника"</t>
  </si>
  <si>
    <t>к протоколу Комиссии по разработке ТП ОМС КБР</t>
  </si>
  <si>
    <t>Корректировка объемов предоставления медицинской помощи медицинскими организациями в сфере ОМС в КБР на 2020 г.</t>
  </si>
  <si>
    <t>ГБУЗ "Стоматологическая поликлиника" г.Терек</t>
  </si>
  <si>
    <t>Приложение  10</t>
  </si>
  <si>
    <t>от 30.10.2020г №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</si>
</sst>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_р_._-;\-* #,##0_р_._-;_-* &quot;-&quot;_р_._-;_-@_-"/>
    <numFmt numFmtId="165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3" fillId="0" borderId="0"/>
    <xf numFmtId="165" fontId="6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0" fillId="0" borderId="0"/>
    <xf numFmtId="0" fontId="11" fillId="0" borderId="0"/>
    <xf numFmtId="0" fontId="12" fillId="0" borderId="0"/>
    <xf numFmtId="164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1" applyFont="1" applyFill="1" applyAlignment="1">
      <alignment horizontal="center"/>
    </xf>
    <xf numFmtId="0" fontId="9" fillId="0" borderId="1" xfId="7" applyFont="1" applyFill="1" applyBorder="1" applyAlignment="1">
      <alignment horizontal="center" vertical="center" wrapText="1"/>
    </xf>
    <xf numFmtId="0" fontId="9" fillId="0" borderId="2" xfId="7" applyFont="1" applyFill="1" applyBorder="1" applyAlignment="1">
      <alignment horizontal="center" vertical="center" wrapText="1"/>
    </xf>
    <xf numFmtId="0" fontId="9" fillId="0" borderId="1" xfId="7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3" fontId="9" fillId="0" borderId="1" xfId="1" applyNumberFormat="1" applyFont="1" applyFill="1" applyBorder="1" applyAlignment="1">
      <alignment horizontal="right"/>
    </xf>
    <xf numFmtId="3" fontId="9" fillId="0" borderId="1" xfId="3" applyNumberFormat="1" applyFont="1" applyFill="1" applyBorder="1" applyAlignment="1">
      <alignment horizontal="right"/>
    </xf>
    <xf numFmtId="3" fontId="2" fillId="0" borderId="0" xfId="1" applyNumberFormat="1" applyFont="1" applyFill="1" applyAlignment="1">
      <alignment horizontal="right"/>
    </xf>
    <xf numFmtId="3" fontId="9" fillId="0" borderId="1" xfId="6" applyNumberFormat="1" applyFont="1" applyFill="1" applyBorder="1" applyAlignment="1">
      <alignment horizontal="right"/>
    </xf>
    <xf numFmtId="3" fontId="9" fillId="0" borderId="1" xfId="0" applyNumberFormat="1" applyFont="1" applyFill="1" applyBorder="1" applyAlignment="1">
      <alignment horizontal="right"/>
    </xf>
    <xf numFmtId="3" fontId="9" fillId="0" borderId="0" xfId="1" applyNumberFormat="1" applyFont="1" applyFill="1" applyAlignment="1">
      <alignment horizontal="right"/>
    </xf>
    <xf numFmtId="0" fontId="2" fillId="0" borderId="0" xfId="1" applyFont="1" applyFill="1"/>
    <xf numFmtId="0" fontId="9" fillId="0" borderId="0" xfId="1" applyFont="1" applyFill="1"/>
    <xf numFmtId="0" fontId="2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1" xfId="7" applyFont="1" applyFill="1" applyBorder="1" applyAlignment="1">
      <alignment vertical="center"/>
    </xf>
    <xf numFmtId="0" fontId="2" fillId="0" borderId="0" xfId="1" applyFont="1" applyFill="1" applyAlignment="1">
      <alignment wrapText="1"/>
    </xf>
    <xf numFmtId="0" fontId="7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horizontal="left" vertical="center"/>
    </xf>
    <xf numFmtId="0" fontId="7" fillId="0" borderId="0" xfId="1" applyFont="1" applyFill="1" applyBorder="1"/>
    <xf numFmtId="0" fontId="7" fillId="0" borderId="0" xfId="1" applyFont="1" applyFill="1" applyBorder="1" applyAlignment="1">
      <alignment wrapText="1"/>
    </xf>
    <xf numFmtId="0" fontId="7" fillId="0" borderId="0" xfId="1" applyFont="1" applyFill="1" applyBorder="1" applyAlignment="1">
      <alignment vertical="center"/>
    </xf>
    <xf numFmtId="0" fontId="9" fillId="0" borderId="0" xfId="1" applyFont="1" applyFill="1" applyBorder="1"/>
    <xf numFmtId="0" fontId="2" fillId="0" borderId="1" xfId="0" applyFont="1" applyFill="1" applyBorder="1" applyAlignment="1">
      <alignment horizontal="center" vertical="center" wrapText="1"/>
    </xf>
    <xf numFmtId="3" fontId="2" fillId="0" borderId="0" xfId="1" applyNumberFormat="1" applyFont="1" applyFill="1"/>
    <xf numFmtId="0" fontId="7" fillId="0" borderId="4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left" vertical="center"/>
    </xf>
    <xf numFmtId="0" fontId="13" fillId="0" borderId="4" xfId="1" applyFont="1" applyFill="1" applyBorder="1" applyAlignment="1">
      <alignment horizontal="center" vertical="top" wrapText="1"/>
    </xf>
    <xf numFmtId="0" fontId="7" fillId="0" borderId="4" xfId="1" applyFont="1" applyFill="1" applyBorder="1" applyAlignment="1">
      <alignment vertical="center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/>
    </xf>
    <xf numFmtId="0" fontId="4" fillId="0" borderId="3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left" wrapText="1"/>
    </xf>
    <xf numFmtId="0" fontId="7" fillId="0" borderId="0" xfId="1" applyFont="1" applyFill="1" applyBorder="1" applyAlignment="1">
      <alignment horizontal="center" wrapText="1"/>
    </xf>
    <xf numFmtId="0" fontId="7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/>
    </xf>
  </cellXfs>
  <cellStyles count="11">
    <cellStyle name="Normal_Sheet2" xfId="8"/>
    <cellStyle name="Обычный" xfId="0" builtinId="0"/>
    <cellStyle name="Обычный 2" xfId="1"/>
    <cellStyle name="Обычный 3" xfId="2"/>
    <cellStyle name="Обычный 3 2" xfId="9"/>
    <cellStyle name="Обычный 4" xfId="7"/>
    <cellStyle name="Финансовый" xfId="3" builtinId="3"/>
    <cellStyle name="Финансовый [0] 2 2" xfId="10"/>
    <cellStyle name="Финансовый 2" xfId="4"/>
    <cellStyle name="Финансовый 3" xfId="5"/>
    <cellStyle name="Финансовый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H135"/>
  <sheetViews>
    <sheetView tabSelected="1" zoomScaleNormal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8" sqref="C8:D8"/>
    </sheetView>
  </sheetViews>
  <sheetFormatPr defaultColWidth="9.140625" defaultRowHeight="12.75" x14ac:dyDescent="0.2"/>
  <cols>
    <col min="1" max="1" width="7.5703125" style="14" customWidth="1"/>
    <col min="2" max="2" width="58.140625" style="21" customWidth="1"/>
    <col min="3" max="3" width="8.7109375" style="1" customWidth="1"/>
    <col min="4" max="4" width="12" style="1" customWidth="1"/>
    <col min="5" max="5" width="8.7109375" style="1" customWidth="1"/>
    <col min="6" max="6" width="12.5703125" style="1" customWidth="1"/>
    <col min="7" max="7" width="8.7109375" style="1" customWidth="1"/>
    <col min="8" max="8" width="14.85546875" style="1" customWidth="1"/>
    <col min="9" max="9" width="8.7109375" style="1" hidden="1" customWidth="1"/>
    <col min="10" max="10" width="10.7109375" style="1" hidden="1" customWidth="1"/>
    <col min="11" max="11" width="8.7109375" style="1" customWidth="1"/>
    <col min="12" max="12" width="12.140625" style="1" customWidth="1"/>
    <col min="13" max="13" width="8.7109375" style="1" customWidth="1"/>
    <col min="14" max="14" width="13" style="1" customWidth="1"/>
    <col min="15" max="15" width="8.7109375" style="1" customWidth="1"/>
    <col min="16" max="16" width="12.85546875" style="1" customWidth="1"/>
    <col min="17" max="17" width="8.7109375" style="1" hidden="1" customWidth="1"/>
    <col min="18" max="18" width="10.7109375" style="1" hidden="1" customWidth="1"/>
    <col min="19" max="19" width="8.7109375" style="1" customWidth="1"/>
    <col min="20" max="20" width="10.7109375" style="1" customWidth="1"/>
    <col min="21" max="21" width="8.7109375" style="1" customWidth="1"/>
    <col min="22" max="22" width="10.7109375" style="1" customWidth="1"/>
    <col min="23" max="23" width="8.7109375" style="1" customWidth="1"/>
    <col min="24" max="24" width="13.42578125" style="1" customWidth="1"/>
    <col min="25" max="25" width="8.7109375" style="1" customWidth="1"/>
    <col min="26" max="26" width="14.28515625" style="1" customWidth="1"/>
    <col min="27" max="27" width="12.5703125" style="1" customWidth="1"/>
    <col min="28" max="28" width="8.7109375" style="1" customWidth="1"/>
    <col min="29" max="29" width="10.7109375" style="1" customWidth="1"/>
    <col min="30" max="30" width="8.7109375" style="1" customWidth="1"/>
    <col min="31" max="31" width="10.7109375" style="1" customWidth="1"/>
    <col min="32" max="32" width="10.7109375" style="1" bestFit="1" customWidth="1"/>
    <col min="33" max="33" width="10.7109375" style="1" customWidth="1"/>
    <col min="34" max="34" width="8.7109375" style="1" hidden="1" customWidth="1"/>
    <col min="35" max="35" width="10.7109375" style="1" hidden="1" customWidth="1"/>
    <col min="36" max="36" width="8.7109375" style="1" hidden="1" customWidth="1"/>
    <col min="37" max="37" width="10.7109375" style="1" hidden="1" customWidth="1"/>
    <col min="38" max="38" width="8.7109375" style="1" hidden="1" customWidth="1"/>
    <col min="39" max="39" width="10.7109375" style="1" hidden="1" customWidth="1"/>
    <col min="40" max="41" width="8.7109375" style="1" hidden="1" customWidth="1"/>
    <col min="42" max="42" width="10.7109375" style="14" hidden="1" customWidth="1"/>
    <col min="43" max="43" width="8.7109375" style="14" hidden="1" customWidth="1"/>
    <col min="44" max="44" width="9.85546875" style="14" hidden="1" customWidth="1"/>
    <col min="45" max="46" width="12.42578125" style="14" hidden="1" customWidth="1"/>
    <col min="47" max="47" width="12.42578125" style="14" customWidth="1"/>
    <col min="48" max="48" width="9.140625" style="14"/>
    <col min="49" max="49" width="10.140625" style="14" bestFit="1" customWidth="1"/>
    <col min="50" max="16384" width="9.140625" style="14"/>
  </cols>
  <sheetData>
    <row r="1" spans="1:66" ht="15" customHeight="1" x14ac:dyDescent="0.2">
      <c r="A1" s="34"/>
      <c r="B1" s="35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47" t="s">
        <v>107</v>
      </c>
      <c r="P1" s="47"/>
      <c r="Q1" s="47"/>
      <c r="R1" s="47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4"/>
      <c r="AQ1" s="34"/>
      <c r="AR1" s="34"/>
      <c r="AS1" s="34"/>
      <c r="AT1" s="34"/>
      <c r="AU1" s="34"/>
    </row>
    <row r="2" spans="1:66" ht="15" customHeight="1" x14ac:dyDescent="0.2">
      <c r="A2" s="34"/>
      <c r="B2" s="35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47" t="s">
        <v>104</v>
      </c>
      <c r="O2" s="47"/>
      <c r="P2" s="47"/>
      <c r="Q2" s="47"/>
      <c r="R2" s="47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4"/>
      <c r="AQ2" s="34"/>
      <c r="AR2" s="34"/>
      <c r="AS2" s="34"/>
      <c r="AT2" s="34"/>
      <c r="AU2" s="34"/>
    </row>
    <row r="3" spans="1:66" x14ac:dyDescent="0.2">
      <c r="A3" s="34"/>
      <c r="B3" s="35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47" t="s">
        <v>108</v>
      </c>
      <c r="P3" s="47"/>
      <c r="Q3" s="47"/>
      <c r="R3" s="47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4"/>
      <c r="AQ3" s="34"/>
      <c r="AR3" s="34"/>
      <c r="AS3" s="34"/>
      <c r="AT3" s="34"/>
      <c r="AU3" s="34"/>
    </row>
    <row r="4" spans="1:66" s="24" customFormat="1" ht="15.75" customHeight="1" x14ac:dyDescent="0.25">
      <c r="C4" s="43"/>
      <c r="D4" s="43"/>
      <c r="E4" s="43"/>
      <c r="F4" s="43"/>
      <c r="G4" s="43"/>
      <c r="H4" s="43"/>
      <c r="I4" s="43"/>
      <c r="J4" s="43"/>
      <c r="K4" s="44"/>
      <c r="L4" s="44"/>
      <c r="M4" s="44"/>
      <c r="N4" s="44"/>
      <c r="O4" s="44"/>
      <c r="P4" s="45"/>
      <c r="Q4" s="45"/>
      <c r="R4" s="25"/>
      <c r="S4" s="26"/>
      <c r="T4" s="26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</row>
    <row r="5" spans="1:66" s="27" customFormat="1" ht="15.75" x14ac:dyDescent="0.25">
      <c r="A5" s="23"/>
      <c r="B5" s="46" t="s">
        <v>105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</row>
    <row r="6" spans="1:66" s="27" customFormat="1" ht="15.75" x14ac:dyDescent="0.25">
      <c r="A6" s="31"/>
      <c r="B6" s="31"/>
      <c r="C6" s="32"/>
      <c r="D6" s="32"/>
      <c r="E6" s="32"/>
      <c r="F6" s="32"/>
      <c r="G6" s="32"/>
      <c r="H6" s="32"/>
      <c r="I6" s="32"/>
      <c r="J6" s="32"/>
      <c r="K6" s="30"/>
      <c r="L6" s="30"/>
      <c r="M6" s="30"/>
      <c r="N6" s="30"/>
      <c r="O6" s="30"/>
      <c r="P6" s="32"/>
      <c r="Q6" s="32"/>
      <c r="R6" s="30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</row>
    <row r="7" spans="1:66" s="15" customFormat="1" ht="15.75" x14ac:dyDescent="0.25">
      <c r="A7" s="42" t="s">
        <v>19</v>
      </c>
      <c r="B7" s="42" t="s">
        <v>4</v>
      </c>
      <c r="C7" s="42" t="s">
        <v>22</v>
      </c>
      <c r="D7" s="42"/>
      <c r="E7" s="42"/>
      <c r="F7" s="42"/>
      <c r="G7" s="42"/>
      <c r="H7" s="42"/>
      <c r="I7" s="42"/>
      <c r="J7" s="42"/>
      <c r="K7" s="42" t="s">
        <v>24</v>
      </c>
      <c r="L7" s="42"/>
      <c r="M7" s="42"/>
      <c r="N7" s="42"/>
      <c r="O7" s="42"/>
      <c r="P7" s="42"/>
      <c r="Q7" s="42"/>
      <c r="R7" s="42"/>
      <c r="S7" s="42" t="s">
        <v>31</v>
      </c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 t="s">
        <v>100</v>
      </c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37" t="s">
        <v>79</v>
      </c>
      <c r="AT7" s="37" t="s">
        <v>101</v>
      </c>
      <c r="AU7" s="39" t="s">
        <v>25</v>
      </c>
    </row>
    <row r="8" spans="1:66" ht="42.75" customHeight="1" x14ac:dyDescent="0.2">
      <c r="A8" s="41"/>
      <c r="B8" s="41"/>
      <c r="C8" s="41" t="s">
        <v>10</v>
      </c>
      <c r="D8" s="41"/>
      <c r="E8" s="41" t="s">
        <v>74</v>
      </c>
      <c r="F8" s="41"/>
      <c r="G8" s="41" t="s">
        <v>12</v>
      </c>
      <c r="H8" s="41"/>
      <c r="I8" s="41" t="s">
        <v>3</v>
      </c>
      <c r="J8" s="41"/>
      <c r="K8" s="41" t="s">
        <v>11</v>
      </c>
      <c r="L8" s="41"/>
      <c r="M8" s="41" t="s">
        <v>75</v>
      </c>
      <c r="N8" s="41"/>
      <c r="O8" s="41" t="s">
        <v>23</v>
      </c>
      <c r="P8" s="41"/>
      <c r="Q8" s="41" t="s">
        <v>76</v>
      </c>
      <c r="R8" s="41"/>
      <c r="S8" s="41" t="s">
        <v>77</v>
      </c>
      <c r="T8" s="41"/>
      <c r="U8" s="41" t="s">
        <v>13</v>
      </c>
      <c r="V8" s="41"/>
      <c r="W8" s="38" t="s">
        <v>18</v>
      </c>
      <c r="X8" s="38"/>
      <c r="Y8" s="41" t="s">
        <v>14</v>
      </c>
      <c r="Z8" s="41"/>
      <c r="AA8" s="28" t="s">
        <v>30</v>
      </c>
      <c r="AB8" s="41" t="s">
        <v>78</v>
      </c>
      <c r="AC8" s="41"/>
      <c r="AD8" s="41" t="s">
        <v>15</v>
      </c>
      <c r="AE8" s="41"/>
      <c r="AF8" s="41" t="s">
        <v>16</v>
      </c>
      <c r="AG8" s="41"/>
      <c r="AH8" s="41" t="s">
        <v>83</v>
      </c>
      <c r="AI8" s="41"/>
      <c r="AJ8" s="41" t="s">
        <v>82</v>
      </c>
      <c r="AK8" s="41"/>
      <c r="AL8" s="41" t="s">
        <v>17</v>
      </c>
      <c r="AM8" s="41"/>
      <c r="AN8" s="38" t="s">
        <v>80</v>
      </c>
      <c r="AO8" s="38"/>
      <c r="AP8" s="38"/>
      <c r="AQ8" s="38" t="s">
        <v>81</v>
      </c>
      <c r="AR8" s="38"/>
      <c r="AS8" s="38"/>
      <c r="AT8" s="38"/>
      <c r="AU8" s="40"/>
    </row>
    <row r="9" spans="1:66" s="1" customFormat="1" ht="16.5" customHeight="1" x14ac:dyDescent="0.2">
      <c r="A9" s="41"/>
      <c r="B9" s="41"/>
      <c r="C9" s="16" t="s">
        <v>96</v>
      </c>
      <c r="D9" s="16" t="s">
        <v>85</v>
      </c>
      <c r="E9" s="16" t="s">
        <v>96</v>
      </c>
      <c r="F9" s="16" t="s">
        <v>85</v>
      </c>
      <c r="G9" s="16" t="s">
        <v>96</v>
      </c>
      <c r="H9" s="16" t="s">
        <v>85</v>
      </c>
      <c r="I9" s="16" t="s">
        <v>96</v>
      </c>
      <c r="J9" s="16" t="s">
        <v>85</v>
      </c>
      <c r="K9" s="16" t="s">
        <v>96</v>
      </c>
      <c r="L9" s="16" t="s">
        <v>85</v>
      </c>
      <c r="M9" s="16" t="s">
        <v>96</v>
      </c>
      <c r="N9" s="16" t="s">
        <v>85</v>
      </c>
      <c r="O9" s="16" t="s">
        <v>88</v>
      </c>
      <c r="P9" s="16" t="s">
        <v>85</v>
      </c>
      <c r="Q9" s="16" t="s">
        <v>95</v>
      </c>
      <c r="R9" s="16" t="s">
        <v>85</v>
      </c>
      <c r="S9" s="16" t="s">
        <v>95</v>
      </c>
      <c r="T9" s="16" t="s">
        <v>85</v>
      </c>
      <c r="U9" s="16" t="s">
        <v>98</v>
      </c>
      <c r="V9" s="16" t="s">
        <v>85</v>
      </c>
      <c r="W9" s="16" t="s">
        <v>98</v>
      </c>
      <c r="X9" s="16" t="s">
        <v>85</v>
      </c>
      <c r="Y9" s="16" t="s">
        <v>21</v>
      </c>
      <c r="Z9" s="16" t="s">
        <v>85</v>
      </c>
      <c r="AA9" s="16" t="s">
        <v>85</v>
      </c>
      <c r="AB9" s="16" t="s">
        <v>97</v>
      </c>
      <c r="AC9" s="16" t="s">
        <v>85</v>
      </c>
      <c r="AD9" s="16" t="s">
        <v>2</v>
      </c>
      <c r="AE9" s="16" t="s">
        <v>85</v>
      </c>
      <c r="AF9" s="16" t="s">
        <v>99</v>
      </c>
      <c r="AG9" s="16" t="s">
        <v>85</v>
      </c>
      <c r="AH9" s="16" t="s">
        <v>99</v>
      </c>
      <c r="AI9" s="16" t="s">
        <v>85</v>
      </c>
      <c r="AJ9" s="16" t="s">
        <v>21</v>
      </c>
      <c r="AK9" s="16" t="s">
        <v>85</v>
      </c>
      <c r="AL9" s="16" t="s">
        <v>99</v>
      </c>
      <c r="AM9" s="16" t="s">
        <v>85</v>
      </c>
      <c r="AN9" s="16" t="s">
        <v>99</v>
      </c>
      <c r="AO9" s="16" t="s">
        <v>21</v>
      </c>
      <c r="AP9" s="16" t="s">
        <v>85</v>
      </c>
      <c r="AQ9" s="16" t="s">
        <v>21</v>
      </c>
      <c r="AR9" s="16" t="s">
        <v>85</v>
      </c>
      <c r="AS9" s="16" t="s">
        <v>85</v>
      </c>
      <c r="AT9" s="16" t="s">
        <v>85</v>
      </c>
      <c r="AU9" s="16" t="s">
        <v>85</v>
      </c>
    </row>
    <row r="10" spans="1:66" ht="15.75" x14ac:dyDescent="0.25">
      <c r="A10" s="17">
        <v>1</v>
      </c>
      <c r="B10" s="5" t="s">
        <v>91</v>
      </c>
      <c r="C10" s="8"/>
      <c r="D10" s="8"/>
      <c r="E10" s="8"/>
      <c r="F10" s="8"/>
      <c r="G10" s="8"/>
      <c r="H10" s="8"/>
      <c r="I10" s="8"/>
      <c r="J10" s="8"/>
      <c r="K10" s="8">
        <v>-230</v>
      </c>
      <c r="L10" s="8">
        <v>-776861</v>
      </c>
      <c r="M10" s="8">
        <v>5</v>
      </c>
      <c r="N10" s="8">
        <v>183101</v>
      </c>
      <c r="O10" s="8"/>
      <c r="P10" s="8"/>
      <c r="Q10" s="8"/>
      <c r="R10" s="8"/>
      <c r="S10" s="8"/>
      <c r="T10" s="8"/>
      <c r="U10" s="11"/>
      <c r="V10" s="11"/>
      <c r="W10" s="11">
        <f>2733-1207</f>
        <v>1526</v>
      </c>
      <c r="X10" s="11">
        <v>-433483</v>
      </c>
      <c r="Y10" s="11">
        <f>1933-590</f>
        <v>1343</v>
      </c>
      <c r="Z10" s="11">
        <v>-620288</v>
      </c>
      <c r="AA10" s="11">
        <v>3030874</v>
      </c>
      <c r="AB10" s="11">
        <v>-4500</v>
      </c>
      <c r="AC10" s="11">
        <v>-3428100</v>
      </c>
      <c r="AD10" s="11"/>
      <c r="AE10" s="11"/>
      <c r="AF10" s="11">
        <v>11</v>
      </c>
      <c r="AG10" s="11">
        <v>42966</v>
      </c>
      <c r="AH10" s="11"/>
      <c r="AI10" s="12"/>
      <c r="AJ10" s="12"/>
      <c r="AK10" s="12"/>
      <c r="AL10" s="12"/>
      <c r="AM10" s="12"/>
      <c r="AN10" s="12"/>
      <c r="AO10" s="12"/>
      <c r="AP10" s="8"/>
      <c r="AQ10" s="8"/>
      <c r="AR10" s="8"/>
      <c r="AS10" s="11"/>
      <c r="AT10" s="11"/>
      <c r="AU10" s="8">
        <f>D10+F10+H10+J10+L10+N10+P10+R10+T10+V10+X10+Z10+AA10+AC10+AE10+AG10+AI10+AK10+AM10+AP10+AR10+AS10+AT10</f>
        <v>-2001791</v>
      </c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</row>
    <row r="11" spans="1:66" ht="15.75" x14ac:dyDescent="0.25">
      <c r="A11" s="18">
        <v>2</v>
      </c>
      <c r="B11" s="6" t="s">
        <v>57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11"/>
      <c r="V11" s="11"/>
      <c r="W11" s="11"/>
      <c r="X11" s="11"/>
      <c r="Y11" s="11"/>
      <c r="Z11" s="11"/>
      <c r="AA11" s="11"/>
      <c r="AB11" s="11"/>
      <c r="AC11" s="11"/>
      <c r="AD11" s="11">
        <v>15803</v>
      </c>
      <c r="AE11" s="11">
        <v>2736673</v>
      </c>
      <c r="AF11" s="11"/>
      <c r="AG11" s="11"/>
      <c r="AH11" s="11"/>
      <c r="AI11" s="12"/>
      <c r="AJ11" s="12"/>
      <c r="AK11" s="12"/>
      <c r="AL11" s="12"/>
      <c r="AM11" s="12"/>
      <c r="AN11" s="12"/>
      <c r="AO11" s="12"/>
      <c r="AP11" s="8"/>
      <c r="AQ11" s="8"/>
      <c r="AR11" s="8"/>
      <c r="AS11" s="11"/>
      <c r="AT11" s="11"/>
      <c r="AU11" s="8">
        <f t="shared" ref="AU11:AU74" si="0">D11+F11+H11+J11+L11+N11+P11+R11+T11+V11+X11+Z11+AA11+AC11+AE11+AG11+AI11+AK11+AM11+AP11+AR11+AS11+AT11</f>
        <v>2736673</v>
      </c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</row>
    <row r="12" spans="1:66" ht="15.75" x14ac:dyDescent="0.25">
      <c r="A12" s="18">
        <v>3</v>
      </c>
      <c r="B12" s="6" t="s">
        <v>90</v>
      </c>
      <c r="C12" s="8"/>
      <c r="D12" s="8"/>
      <c r="E12" s="8"/>
      <c r="F12" s="8"/>
      <c r="G12" s="8"/>
      <c r="H12" s="8"/>
      <c r="I12" s="8"/>
      <c r="J12" s="8"/>
      <c r="K12" s="8">
        <v>-89</v>
      </c>
      <c r="L12" s="8">
        <v>-134185</v>
      </c>
      <c r="M12" s="8"/>
      <c r="N12" s="8"/>
      <c r="O12" s="8"/>
      <c r="P12" s="8"/>
      <c r="Q12" s="8"/>
      <c r="R12" s="8"/>
      <c r="S12" s="8"/>
      <c r="T12" s="8"/>
      <c r="U12" s="11"/>
      <c r="V12" s="11"/>
      <c r="W12" s="11">
        <v>949</v>
      </c>
      <c r="X12" s="11"/>
      <c r="Y12" s="11">
        <v>671</v>
      </c>
      <c r="Z12" s="11"/>
      <c r="AA12" s="11">
        <v>1052192</v>
      </c>
      <c r="AB12" s="11">
        <v>-735</v>
      </c>
      <c r="AC12" s="11">
        <v>-470075</v>
      </c>
      <c r="AD12" s="11">
        <v>2401</v>
      </c>
      <c r="AE12" s="11">
        <v>568452</v>
      </c>
      <c r="AF12" s="11"/>
      <c r="AG12" s="11"/>
      <c r="AH12" s="11"/>
      <c r="AI12" s="12"/>
      <c r="AJ12" s="12"/>
      <c r="AK12" s="12"/>
      <c r="AL12" s="12"/>
      <c r="AM12" s="12"/>
      <c r="AN12" s="12"/>
      <c r="AO12" s="12"/>
      <c r="AP12" s="8"/>
      <c r="AQ12" s="8"/>
      <c r="AR12" s="8"/>
      <c r="AS12" s="11"/>
      <c r="AT12" s="11"/>
      <c r="AU12" s="8">
        <f t="shared" si="0"/>
        <v>1016384</v>
      </c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</row>
    <row r="13" spans="1:66" ht="15.75" x14ac:dyDescent="0.25">
      <c r="A13" s="18">
        <v>4</v>
      </c>
      <c r="B13" s="6" t="s">
        <v>58</v>
      </c>
      <c r="C13" s="8"/>
      <c r="D13" s="8"/>
      <c r="E13" s="8"/>
      <c r="F13" s="8"/>
      <c r="G13" s="8"/>
      <c r="H13" s="8"/>
      <c r="I13" s="8"/>
      <c r="J13" s="8"/>
      <c r="K13" s="8">
        <v>-217</v>
      </c>
      <c r="L13" s="8">
        <v>-2771636</v>
      </c>
      <c r="M13" s="8"/>
      <c r="N13" s="8"/>
      <c r="O13" s="8"/>
      <c r="P13" s="8"/>
      <c r="Q13" s="8"/>
      <c r="R13" s="8"/>
      <c r="S13" s="8"/>
      <c r="T13" s="8"/>
      <c r="U13" s="11"/>
      <c r="V13" s="11"/>
      <c r="W13" s="11">
        <v>1300</v>
      </c>
      <c r="X13" s="11"/>
      <c r="Y13" s="11">
        <v>919</v>
      </c>
      <c r="Z13" s="11"/>
      <c r="AA13" s="11">
        <v>1441684</v>
      </c>
      <c r="AB13" s="11">
        <v>-950</v>
      </c>
      <c r="AC13" s="11">
        <v>-608950</v>
      </c>
      <c r="AD13" s="11">
        <v>-3949</v>
      </c>
      <c r="AE13" s="11">
        <v>-1241449</v>
      </c>
      <c r="AF13" s="11">
        <v>5</v>
      </c>
      <c r="AG13" s="11">
        <v>19530</v>
      </c>
      <c r="AH13" s="11"/>
      <c r="AI13" s="12"/>
      <c r="AJ13" s="12"/>
      <c r="AK13" s="12"/>
      <c r="AL13" s="12"/>
      <c r="AM13" s="12"/>
      <c r="AN13" s="12"/>
      <c r="AO13" s="12"/>
      <c r="AP13" s="8"/>
      <c r="AQ13" s="8"/>
      <c r="AR13" s="8"/>
      <c r="AS13" s="11"/>
      <c r="AT13" s="11"/>
      <c r="AU13" s="8">
        <f t="shared" si="0"/>
        <v>-3160821</v>
      </c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</row>
    <row r="14" spans="1:66" ht="15.75" x14ac:dyDescent="0.25">
      <c r="A14" s="18">
        <v>5</v>
      </c>
      <c r="B14" s="6" t="s">
        <v>59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11">
        <v>983</v>
      </c>
      <c r="V14" s="11">
        <v>480000</v>
      </c>
      <c r="W14" s="11">
        <v>1093</v>
      </c>
      <c r="X14" s="11"/>
      <c r="Y14" s="11">
        <v>773</v>
      </c>
      <c r="Z14" s="11"/>
      <c r="AA14" s="11">
        <v>1212335</v>
      </c>
      <c r="AB14" s="11">
        <v>-950</v>
      </c>
      <c r="AC14" s="11">
        <v>-609200</v>
      </c>
      <c r="AD14" s="11"/>
      <c r="AE14" s="11"/>
      <c r="AF14" s="11">
        <v>4</v>
      </c>
      <c r="AG14" s="11">
        <v>15624</v>
      </c>
      <c r="AH14" s="11"/>
      <c r="AI14" s="12"/>
      <c r="AJ14" s="12"/>
      <c r="AK14" s="12"/>
      <c r="AL14" s="12"/>
      <c r="AM14" s="12"/>
      <c r="AN14" s="12"/>
      <c r="AO14" s="12"/>
      <c r="AP14" s="8"/>
      <c r="AQ14" s="8"/>
      <c r="AR14" s="8"/>
      <c r="AS14" s="11"/>
      <c r="AT14" s="11"/>
      <c r="AU14" s="8">
        <f>D14+F14+H14+J14+L14+N14+P14+R14+T14+V14+X14+Z14+AA14+AC14+AE14+AG14+AI14+AK14+AM14+AP14+AR14+AS14+AT14</f>
        <v>1098759</v>
      </c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</row>
    <row r="15" spans="1:66" ht="15.75" x14ac:dyDescent="0.25">
      <c r="A15" s="18">
        <v>6</v>
      </c>
      <c r="B15" s="6" t="s">
        <v>60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11"/>
      <c r="V15" s="11"/>
      <c r="W15" s="11"/>
      <c r="X15" s="11"/>
      <c r="Y15" s="11"/>
      <c r="Z15" s="11"/>
      <c r="AA15" s="11"/>
      <c r="AB15" s="11"/>
      <c r="AC15" s="11"/>
      <c r="AD15" s="11">
        <v>16106</v>
      </c>
      <c r="AE15" s="11">
        <v>905241</v>
      </c>
      <c r="AF15" s="11"/>
      <c r="AG15" s="11"/>
      <c r="AH15" s="11"/>
      <c r="AI15" s="12"/>
      <c r="AJ15" s="12"/>
      <c r="AK15" s="12"/>
      <c r="AL15" s="12"/>
      <c r="AM15" s="12"/>
      <c r="AN15" s="12"/>
      <c r="AO15" s="12"/>
      <c r="AP15" s="8"/>
      <c r="AQ15" s="8"/>
      <c r="AR15" s="8"/>
      <c r="AS15" s="11"/>
      <c r="AT15" s="11"/>
      <c r="AU15" s="8">
        <f>D15+F15+H15+J15+L15+N15+P15+R15+T15+V15+X15+Z15+AA15+AC15+AE15+AG15+AI15+AK15+AM15+AP15+AR15+AS15+AT15</f>
        <v>905241</v>
      </c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</row>
    <row r="16" spans="1:66" ht="30.75" customHeight="1" x14ac:dyDescent="0.25">
      <c r="A16" s="18">
        <v>7</v>
      </c>
      <c r="B16" s="6" t="s">
        <v>47</v>
      </c>
      <c r="C16" s="8">
        <v>447</v>
      </c>
      <c r="D16" s="8">
        <v>12829979</v>
      </c>
      <c r="E16" s="8"/>
      <c r="F16" s="8"/>
      <c r="G16" s="8"/>
      <c r="H16" s="8"/>
      <c r="I16" s="8"/>
      <c r="J16" s="8"/>
      <c r="K16" s="8">
        <v>-439</v>
      </c>
      <c r="L16" s="8">
        <f>-3698439-1</f>
        <v>-3698440</v>
      </c>
      <c r="M16" s="8"/>
      <c r="N16" s="8"/>
      <c r="O16" s="8"/>
      <c r="P16" s="8"/>
      <c r="Q16" s="8"/>
      <c r="R16" s="8"/>
      <c r="S16" s="8"/>
      <c r="T16" s="8"/>
      <c r="U16" s="11"/>
      <c r="V16" s="11"/>
      <c r="W16" s="11">
        <v>2960</v>
      </c>
      <c r="X16" s="11"/>
      <c r="Y16" s="11">
        <v>2094</v>
      </c>
      <c r="Z16" s="11"/>
      <c r="AA16" s="11">
        <v>3283634</v>
      </c>
      <c r="AB16" s="11">
        <v>-4490</v>
      </c>
      <c r="AC16" s="11">
        <v>-1496850</v>
      </c>
      <c r="AD16" s="11"/>
      <c r="AE16" s="11"/>
      <c r="AF16" s="11">
        <v>-30</v>
      </c>
      <c r="AG16" s="11">
        <v>-117180</v>
      </c>
      <c r="AH16" s="11"/>
      <c r="AI16" s="12"/>
      <c r="AJ16" s="12"/>
      <c r="AK16" s="12"/>
      <c r="AL16" s="12"/>
      <c r="AM16" s="12"/>
      <c r="AN16" s="12"/>
      <c r="AO16" s="12"/>
      <c r="AP16" s="8"/>
      <c r="AQ16" s="8"/>
      <c r="AR16" s="8"/>
      <c r="AS16" s="11"/>
      <c r="AT16" s="11"/>
      <c r="AU16" s="8">
        <f t="shared" si="0"/>
        <v>10801143</v>
      </c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</row>
    <row r="17" spans="1:66" ht="15.75" customHeight="1" x14ac:dyDescent="0.25">
      <c r="A17" s="18">
        <v>8</v>
      </c>
      <c r="B17" s="6" t="s">
        <v>103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11"/>
      <c r="V17" s="11"/>
      <c r="W17" s="11"/>
      <c r="X17" s="11"/>
      <c r="Y17" s="11"/>
      <c r="Z17" s="11"/>
      <c r="AA17" s="11"/>
      <c r="AB17" s="11"/>
      <c r="AC17" s="11"/>
      <c r="AD17" s="11">
        <v>19429</v>
      </c>
      <c r="AE17" s="11">
        <v>2181339</v>
      </c>
      <c r="AF17" s="11"/>
      <c r="AG17" s="11"/>
      <c r="AH17" s="11"/>
      <c r="AI17" s="12"/>
      <c r="AJ17" s="12"/>
      <c r="AK17" s="12"/>
      <c r="AL17" s="12"/>
      <c r="AM17" s="12"/>
      <c r="AN17" s="12"/>
      <c r="AO17" s="12"/>
      <c r="AP17" s="8"/>
      <c r="AQ17" s="8"/>
      <c r="AR17" s="8"/>
      <c r="AS17" s="11"/>
      <c r="AT17" s="11"/>
      <c r="AU17" s="8">
        <f t="shared" si="0"/>
        <v>2181339</v>
      </c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</row>
    <row r="18" spans="1:66" ht="15.75" customHeight="1" x14ac:dyDescent="0.25">
      <c r="A18" s="18">
        <v>9</v>
      </c>
      <c r="B18" s="6" t="s">
        <v>42</v>
      </c>
      <c r="C18" s="8"/>
      <c r="D18" s="8">
        <v>-9404996</v>
      </c>
      <c r="E18" s="8"/>
      <c r="F18" s="8"/>
      <c r="G18" s="8"/>
      <c r="H18" s="8"/>
      <c r="I18" s="8"/>
      <c r="J18" s="8"/>
      <c r="K18" s="8">
        <v>-308</v>
      </c>
      <c r="L18" s="8">
        <v>-3246276</v>
      </c>
      <c r="M18" s="8"/>
      <c r="N18" s="8"/>
      <c r="O18" s="8"/>
      <c r="P18" s="8"/>
      <c r="Q18" s="8"/>
      <c r="R18" s="8"/>
      <c r="S18" s="8"/>
      <c r="T18" s="8"/>
      <c r="U18" s="11"/>
      <c r="V18" s="11"/>
      <c r="W18" s="11">
        <v>1498</v>
      </c>
      <c r="X18" s="11"/>
      <c r="Y18" s="11">
        <v>1060</v>
      </c>
      <c r="Z18" s="11"/>
      <c r="AA18" s="11">
        <v>1661747</v>
      </c>
      <c r="AB18" s="11">
        <v>-1130</v>
      </c>
      <c r="AC18" s="11">
        <v>-721450</v>
      </c>
      <c r="AD18" s="11"/>
      <c r="AE18" s="11"/>
      <c r="AF18" s="11"/>
      <c r="AG18" s="11"/>
      <c r="AH18" s="11"/>
      <c r="AI18" s="12"/>
      <c r="AJ18" s="12"/>
      <c r="AK18" s="12"/>
      <c r="AL18" s="12"/>
      <c r="AM18" s="12"/>
      <c r="AN18" s="12"/>
      <c r="AO18" s="12"/>
      <c r="AP18" s="8"/>
      <c r="AQ18" s="8"/>
      <c r="AR18" s="8"/>
      <c r="AS18" s="11"/>
      <c r="AT18" s="11"/>
      <c r="AU18" s="8">
        <f t="shared" si="0"/>
        <v>-11710975</v>
      </c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</row>
    <row r="19" spans="1:66" ht="15.75" x14ac:dyDescent="0.25">
      <c r="A19" s="18">
        <v>10</v>
      </c>
      <c r="B19" s="6" t="s">
        <v>106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11"/>
      <c r="V19" s="11"/>
      <c r="W19" s="11"/>
      <c r="X19" s="11"/>
      <c r="Y19" s="11"/>
      <c r="Z19" s="11"/>
      <c r="AA19" s="11"/>
      <c r="AB19" s="11"/>
      <c r="AC19" s="11"/>
      <c r="AD19" s="11">
        <v>5242</v>
      </c>
      <c r="AE19" s="11">
        <v>589211</v>
      </c>
      <c r="AF19" s="11"/>
      <c r="AG19" s="11"/>
      <c r="AH19" s="11"/>
      <c r="AI19" s="12"/>
      <c r="AJ19" s="12"/>
      <c r="AK19" s="12"/>
      <c r="AL19" s="12"/>
      <c r="AM19" s="12"/>
      <c r="AN19" s="12"/>
      <c r="AO19" s="12"/>
      <c r="AP19" s="8"/>
      <c r="AQ19" s="8"/>
      <c r="AR19" s="8"/>
      <c r="AS19" s="11"/>
      <c r="AT19" s="11"/>
      <c r="AU19" s="8">
        <f t="shared" si="0"/>
        <v>589211</v>
      </c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</row>
    <row r="20" spans="1:66" ht="31.5" x14ac:dyDescent="0.25">
      <c r="A20" s="18">
        <v>11</v>
      </c>
      <c r="B20" s="6" t="s">
        <v>93</v>
      </c>
      <c r="C20" s="8"/>
      <c r="D20" s="8"/>
      <c r="E20" s="8"/>
      <c r="F20" s="8"/>
      <c r="G20" s="8">
        <v>-371</v>
      </c>
      <c r="H20" s="8">
        <v>-14232962</v>
      </c>
      <c r="I20" s="8"/>
      <c r="J20" s="8"/>
      <c r="K20" s="8">
        <v>-346</v>
      </c>
      <c r="L20" s="8">
        <v>-3716742</v>
      </c>
      <c r="M20" s="8"/>
      <c r="N20" s="8">
        <v>-4926222</v>
      </c>
      <c r="O20" s="8"/>
      <c r="P20" s="8"/>
      <c r="Q20" s="8"/>
      <c r="R20" s="8"/>
      <c r="S20" s="8"/>
      <c r="T20" s="8"/>
      <c r="U20" s="11">
        <v>-2946</v>
      </c>
      <c r="V20" s="11">
        <v>-1718316</v>
      </c>
      <c r="W20" s="11">
        <f>3054-2387</f>
        <v>667</v>
      </c>
      <c r="X20" s="11">
        <v>-856914</v>
      </c>
      <c r="Y20" s="11">
        <f>2160-740</f>
        <v>1420</v>
      </c>
      <c r="Z20" s="11">
        <v>-778136</v>
      </c>
      <c r="AA20" s="11">
        <v>3387233</v>
      </c>
      <c r="AB20" s="11">
        <v>-4299</v>
      </c>
      <c r="AC20" s="11">
        <v>-1084420</v>
      </c>
      <c r="AD20" s="11"/>
      <c r="AE20" s="11"/>
      <c r="AF20" s="11"/>
      <c r="AG20" s="11"/>
      <c r="AH20" s="11"/>
      <c r="AI20" s="12"/>
      <c r="AJ20" s="12"/>
      <c r="AK20" s="12"/>
      <c r="AL20" s="12"/>
      <c r="AM20" s="12"/>
      <c r="AN20" s="12"/>
      <c r="AO20" s="12"/>
      <c r="AP20" s="8"/>
      <c r="AQ20" s="8"/>
      <c r="AR20" s="8"/>
      <c r="AS20" s="11"/>
      <c r="AT20" s="11"/>
      <c r="AU20" s="8">
        <f t="shared" si="0"/>
        <v>-23926479</v>
      </c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</row>
    <row r="21" spans="1:66" ht="15.75" x14ac:dyDescent="0.25">
      <c r="A21" s="18">
        <v>12</v>
      </c>
      <c r="B21" s="6" t="s">
        <v>92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11"/>
      <c r="V21" s="11"/>
      <c r="W21" s="11"/>
      <c r="X21" s="11"/>
      <c r="Y21" s="11"/>
      <c r="Z21" s="11"/>
      <c r="AA21" s="11"/>
      <c r="AB21" s="11"/>
      <c r="AC21" s="11"/>
      <c r="AD21" s="11">
        <v>17331</v>
      </c>
      <c r="AE21" s="11">
        <v>2207974</v>
      </c>
      <c r="AF21" s="11"/>
      <c r="AG21" s="11"/>
      <c r="AH21" s="11"/>
      <c r="AI21" s="12"/>
      <c r="AJ21" s="12"/>
      <c r="AK21" s="12"/>
      <c r="AL21" s="12"/>
      <c r="AM21" s="12"/>
      <c r="AN21" s="12"/>
      <c r="AO21" s="12"/>
      <c r="AP21" s="8"/>
      <c r="AQ21" s="8"/>
      <c r="AR21" s="8"/>
      <c r="AS21" s="11"/>
      <c r="AT21" s="11"/>
      <c r="AU21" s="8">
        <f t="shared" si="0"/>
        <v>2207974</v>
      </c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</row>
    <row r="22" spans="1:66" ht="31.5" x14ac:dyDescent="0.25">
      <c r="A22" s="18">
        <v>13</v>
      </c>
      <c r="B22" s="6" t="s">
        <v>61</v>
      </c>
      <c r="C22" s="8">
        <v>-431</v>
      </c>
      <c r="D22" s="8">
        <v>-7204232</v>
      </c>
      <c r="E22" s="8"/>
      <c r="F22" s="8"/>
      <c r="G22" s="8"/>
      <c r="H22" s="8"/>
      <c r="I22" s="8"/>
      <c r="J22" s="8"/>
      <c r="K22" s="8">
        <v>-251</v>
      </c>
      <c r="L22" s="8">
        <v>-1360457</v>
      </c>
      <c r="M22" s="8"/>
      <c r="N22" s="8"/>
      <c r="O22" s="8"/>
      <c r="P22" s="8"/>
      <c r="Q22" s="8"/>
      <c r="R22" s="8"/>
      <c r="S22" s="8"/>
      <c r="T22" s="8"/>
      <c r="U22" s="11"/>
      <c r="V22" s="11"/>
      <c r="W22" s="11">
        <v>1982</v>
      </c>
      <c r="X22" s="11"/>
      <c r="Y22" s="11">
        <v>1402</v>
      </c>
      <c r="Z22" s="11"/>
      <c r="AA22" s="11">
        <v>2198393</v>
      </c>
      <c r="AB22" s="11">
        <v>-1700</v>
      </c>
      <c r="AC22" s="11">
        <v>-1089700</v>
      </c>
      <c r="AD22" s="11">
        <v>6895</v>
      </c>
      <c r="AE22" s="11">
        <v>733922</v>
      </c>
      <c r="AF22" s="11"/>
      <c r="AG22" s="11"/>
      <c r="AH22" s="11"/>
      <c r="AI22" s="12"/>
      <c r="AJ22" s="12"/>
      <c r="AK22" s="12"/>
      <c r="AL22" s="12"/>
      <c r="AM22" s="12"/>
      <c r="AN22" s="12"/>
      <c r="AO22" s="12"/>
      <c r="AP22" s="8"/>
      <c r="AQ22" s="8"/>
      <c r="AR22" s="8"/>
      <c r="AS22" s="11"/>
      <c r="AT22" s="11"/>
      <c r="AU22" s="8">
        <f t="shared" si="0"/>
        <v>-6722074</v>
      </c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</row>
    <row r="23" spans="1:66" ht="31.5" x14ac:dyDescent="0.25">
      <c r="A23" s="18">
        <v>14</v>
      </c>
      <c r="B23" s="6" t="s">
        <v>43</v>
      </c>
      <c r="C23" s="8"/>
      <c r="D23" s="8"/>
      <c r="E23" s="8"/>
      <c r="F23" s="8"/>
      <c r="G23" s="8"/>
      <c r="H23" s="8"/>
      <c r="I23" s="8"/>
      <c r="J23" s="8"/>
      <c r="K23" s="8">
        <v>-148</v>
      </c>
      <c r="L23" s="8">
        <v>-1085050</v>
      </c>
      <c r="M23" s="8"/>
      <c r="N23" s="8"/>
      <c r="O23" s="8"/>
      <c r="P23" s="8"/>
      <c r="Q23" s="8"/>
      <c r="R23" s="8"/>
      <c r="S23" s="8"/>
      <c r="T23" s="8"/>
      <c r="U23" s="11"/>
      <c r="V23" s="11"/>
      <c r="W23" s="11">
        <v>587</v>
      </c>
      <c r="X23" s="11"/>
      <c r="Y23" s="11">
        <v>416</v>
      </c>
      <c r="Z23" s="11"/>
      <c r="AA23" s="11">
        <v>651560</v>
      </c>
      <c r="AB23" s="11">
        <v>-550</v>
      </c>
      <c r="AC23" s="11">
        <v>-352550</v>
      </c>
      <c r="AD23" s="11">
        <v>-4646</v>
      </c>
      <c r="AE23" s="11">
        <v>-688540</v>
      </c>
      <c r="AF23" s="11"/>
      <c r="AG23" s="11"/>
      <c r="AH23" s="11"/>
      <c r="AI23" s="12"/>
      <c r="AJ23" s="12"/>
      <c r="AK23" s="12"/>
      <c r="AL23" s="12"/>
      <c r="AM23" s="12"/>
      <c r="AN23" s="12"/>
      <c r="AO23" s="12"/>
      <c r="AP23" s="8"/>
      <c r="AQ23" s="8"/>
      <c r="AR23" s="8"/>
      <c r="AS23" s="11"/>
      <c r="AT23" s="11"/>
      <c r="AU23" s="8">
        <f t="shared" si="0"/>
        <v>-1474580</v>
      </c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</row>
    <row r="24" spans="1:66" ht="15.75" x14ac:dyDescent="0.25">
      <c r="A24" s="18">
        <v>15</v>
      </c>
      <c r="B24" s="6" t="s">
        <v>62</v>
      </c>
      <c r="C24" s="8"/>
      <c r="D24" s="8"/>
      <c r="E24" s="8"/>
      <c r="F24" s="8"/>
      <c r="G24" s="8"/>
      <c r="H24" s="8"/>
      <c r="I24" s="8"/>
      <c r="J24" s="8"/>
      <c r="K24" s="8">
        <v>-17</v>
      </c>
      <c r="L24" s="8">
        <v>-231029</v>
      </c>
      <c r="M24" s="8"/>
      <c r="N24" s="8"/>
      <c r="O24" s="8"/>
      <c r="P24" s="8"/>
      <c r="Q24" s="8"/>
      <c r="R24" s="8"/>
      <c r="S24" s="8"/>
      <c r="T24" s="8"/>
      <c r="U24" s="11"/>
      <c r="V24" s="11"/>
      <c r="W24" s="11">
        <v>110</v>
      </c>
      <c r="X24" s="11"/>
      <c r="Y24" s="11">
        <v>78</v>
      </c>
      <c r="Z24" s="11"/>
      <c r="AA24" s="11">
        <v>121647</v>
      </c>
      <c r="AB24" s="11"/>
      <c r="AC24" s="11"/>
      <c r="AD24" s="11">
        <v>336</v>
      </c>
      <c r="AE24" s="11">
        <v>80152</v>
      </c>
      <c r="AF24" s="11"/>
      <c r="AG24" s="11"/>
      <c r="AH24" s="11"/>
      <c r="AI24" s="12"/>
      <c r="AJ24" s="12"/>
      <c r="AK24" s="12"/>
      <c r="AL24" s="12"/>
      <c r="AM24" s="12"/>
      <c r="AN24" s="12"/>
      <c r="AO24" s="12"/>
      <c r="AP24" s="8"/>
      <c r="AQ24" s="8"/>
      <c r="AR24" s="8"/>
      <c r="AS24" s="11"/>
      <c r="AT24" s="11"/>
      <c r="AU24" s="8">
        <f t="shared" si="0"/>
        <v>-29230</v>
      </c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</row>
    <row r="25" spans="1:66" ht="31.5" x14ac:dyDescent="0.25">
      <c r="A25" s="17">
        <v>16</v>
      </c>
      <c r="B25" s="6" t="s">
        <v>44</v>
      </c>
      <c r="C25" s="8">
        <v>-171</v>
      </c>
      <c r="D25" s="8">
        <v>-2486943</v>
      </c>
      <c r="E25" s="8"/>
      <c r="F25" s="8"/>
      <c r="G25" s="8"/>
      <c r="H25" s="8"/>
      <c r="I25" s="8"/>
      <c r="J25" s="8"/>
      <c r="K25" s="8">
        <v>-152</v>
      </c>
      <c r="L25" s="8">
        <v>-1819363</v>
      </c>
      <c r="M25" s="8"/>
      <c r="N25" s="8"/>
      <c r="O25" s="8"/>
      <c r="P25" s="8"/>
      <c r="Q25" s="8"/>
      <c r="R25" s="8"/>
      <c r="S25" s="8"/>
      <c r="T25" s="8"/>
      <c r="U25" s="11"/>
      <c r="V25" s="11"/>
      <c r="W25" s="11">
        <v>708</v>
      </c>
      <c r="X25" s="11"/>
      <c r="Y25" s="11">
        <v>501</v>
      </c>
      <c r="Z25" s="11"/>
      <c r="AA25" s="11">
        <v>785279</v>
      </c>
      <c r="AB25" s="11"/>
      <c r="AC25" s="11"/>
      <c r="AD25" s="11"/>
      <c r="AE25" s="11"/>
      <c r="AF25" s="11"/>
      <c r="AG25" s="11"/>
      <c r="AH25" s="11"/>
      <c r="AI25" s="12"/>
      <c r="AJ25" s="12"/>
      <c r="AK25" s="12"/>
      <c r="AL25" s="12"/>
      <c r="AM25" s="12"/>
      <c r="AN25" s="12"/>
      <c r="AO25" s="12"/>
      <c r="AP25" s="8"/>
      <c r="AQ25" s="8"/>
      <c r="AR25" s="8"/>
      <c r="AS25" s="11"/>
      <c r="AT25" s="11"/>
      <c r="AU25" s="8">
        <f t="shared" si="0"/>
        <v>-3521027</v>
      </c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</row>
    <row r="26" spans="1:66" ht="15.75" x14ac:dyDescent="0.25">
      <c r="A26" s="17">
        <v>17</v>
      </c>
      <c r="B26" s="6" t="s">
        <v>84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11"/>
      <c r="V26" s="11"/>
      <c r="W26" s="11"/>
      <c r="X26" s="11"/>
      <c r="Y26" s="11"/>
      <c r="Z26" s="11"/>
      <c r="AA26" s="11"/>
      <c r="AB26" s="11"/>
      <c r="AC26" s="11"/>
      <c r="AD26" s="11">
        <v>4058</v>
      </c>
      <c r="AE26" s="11">
        <v>828380</v>
      </c>
      <c r="AF26" s="11"/>
      <c r="AG26" s="11"/>
      <c r="AH26" s="11"/>
      <c r="AI26" s="12"/>
      <c r="AJ26" s="12"/>
      <c r="AK26" s="12"/>
      <c r="AL26" s="12"/>
      <c r="AM26" s="12"/>
      <c r="AN26" s="12"/>
      <c r="AO26" s="12"/>
      <c r="AP26" s="8"/>
      <c r="AQ26" s="8"/>
      <c r="AR26" s="8"/>
      <c r="AS26" s="11"/>
      <c r="AT26" s="11"/>
      <c r="AU26" s="8">
        <f t="shared" si="0"/>
        <v>828380</v>
      </c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</row>
    <row r="27" spans="1:66" ht="15.75" x14ac:dyDescent="0.25">
      <c r="A27" s="17">
        <v>18</v>
      </c>
      <c r="B27" s="6" t="s">
        <v>94</v>
      </c>
      <c r="C27" s="8"/>
      <c r="D27" s="8"/>
      <c r="E27" s="8"/>
      <c r="F27" s="8"/>
      <c r="G27" s="8"/>
      <c r="H27" s="8"/>
      <c r="I27" s="8"/>
      <c r="J27" s="8"/>
      <c r="K27" s="8"/>
      <c r="L27" s="8">
        <v>-231551</v>
      </c>
      <c r="M27" s="8"/>
      <c r="N27" s="8"/>
      <c r="O27" s="8"/>
      <c r="P27" s="8"/>
      <c r="Q27" s="8"/>
      <c r="R27" s="8"/>
      <c r="S27" s="8"/>
      <c r="T27" s="8"/>
      <c r="U27" s="11"/>
      <c r="V27" s="11"/>
      <c r="W27" s="11">
        <v>67</v>
      </c>
      <c r="X27" s="11"/>
      <c r="Y27" s="11">
        <v>48</v>
      </c>
      <c r="Z27" s="11"/>
      <c r="AA27" s="11">
        <v>74664</v>
      </c>
      <c r="AB27" s="11"/>
      <c r="AC27" s="11"/>
      <c r="AD27" s="11"/>
      <c r="AE27" s="11"/>
      <c r="AF27" s="11"/>
      <c r="AG27" s="11"/>
      <c r="AH27" s="11"/>
      <c r="AI27" s="12"/>
      <c r="AJ27" s="12"/>
      <c r="AK27" s="12"/>
      <c r="AL27" s="12"/>
      <c r="AM27" s="12"/>
      <c r="AN27" s="12"/>
      <c r="AO27" s="12"/>
      <c r="AP27" s="8"/>
      <c r="AQ27" s="8"/>
      <c r="AR27" s="8"/>
      <c r="AS27" s="11"/>
      <c r="AT27" s="11"/>
      <c r="AU27" s="8">
        <f t="shared" si="0"/>
        <v>-156887</v>
      </c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</row>
    <row r="28" spans="1:66" ht="15.75" x14ac:dyDescent="0.25">
      <c r="A28" s="17">
        <v>19</v>
      </c>
      <c r="B28" s="6" t="s">
        <v>0</v>
      </c>
      <c r="C28" s="8">
        <v>394</v>
      </c>
      <c r="D28" s="8">
        <v>20038236</v>
      </c>
      <c r="E28" s="8">
        <v>-413</v>
      </c>
      <c r="F28" s="8">
        <v>-51465701</v>
      </c>
      <c r="G28" s="8">
        <v>-395</v>
      </c>
      <c r="H28" s="8">
        <v>-20038236</v>
      </c>
      <c r="I28" s="8"/>
      <c r="J28" s="8"/>
      <c r="K28" s="8">
        <v>-250</v>
      </c>
      <c r="L28" s="8">
        <v>-5747431</v>
      </c>
      <c r="M28" s="8"/>
      <c r="N28" s="8"/>
      <c r="O28" s="8"/>
      <c r="P28" s="8"/>
      <c r="Q28" s="8"/>
      <c r="R28" s="8"/>
      <c r="S28" s="8">
        <v>140</v>
      </c>
      <c r="T28" s="8">
        <v>580650</v>
      </c>
      <c r="U28" s="11"/>
      <c r="V28" s="11"/>
      <c r="W28" s="11">
        <v>-5622</v>
      </c>
      <c r="X28" s="11">
        <v>-3383000</v>
      </c>
      <c r="Y28" s="11">
        <v>-4163</v>
      </c>
      <c r="Z28" s="11">
        <v>-5821935</v>
      </c>
      <c r="AA28" s="11"/>
      <c r="AB28" s="11">
        <v>-3463</v>
      </c>
      <c r="AC28" s="11">
        <v>314540</v>
      </c>
      <c r="AD28" s="11"/>
      <c r="AE28" s="11"/>
      <c r="AF28" s="11"/>
      <c r="AG28" s="11"/>
      <c r="AH28" s="11"/>
      <c r="AI28" s="12"/>
      <c r="AJ28" s="12"/>
      <c r="AK28" s="12"/>
      <c r="AL28" s="12"/>
      <c r="AM28" s="12"/>
      <c r="AN28" s="12"/>
      <c r="AO28" s="12"/>
      <c r="AP28" s="8"/>
      <c r="AQ28" s="8"/>
      <c r="AR28" s="8"/>
      <c r="AS28" s="11"/>
      <c r="AT28" s="11"/>
      <c r="AU28" s="8">
        <f t="shared" si="0"/>
        <v>-65522877</v>
      </c>
      <c r="AV28" s="29"/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</row>
    <row r="29" spans="1:66" ht="15.75" x14ac:dyDescent="0.25">
      <c r="A29" s="17">
        <v>20</v>
      </c>
      <c r="B29" s="6" t="s">
        <v>1</v>
      </c>
      <c r="C29" s="8">
        <v>878</v>
      </c>
      <c r="D29" s="8">
        <v>30555839</v>
      </c>
      <c r="E29" s="8">
        <v>-52</v>
      </c>
      <c r="F29" s="8">
        <v>-3286777</v>
      </c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11"/>
      <c r="V29" s="11"/>
      <c r="W29" s="11"/>
      <c r="X29" s="11"/>
      <c r="Y29" s="11"/>
      <c r="Z29" s="11"/>
      <c r="AA29" s="11"/>
      <c r="AB29" s="11">
        <v>-35</v>
      </c>
      <c r="AC29" s="11">
        <v>3372957</v>
      </c>
      <c r="AD29" s="11"/>
      <c r="AE29" s="11"/>
      <c r="AF29" s="11"/>
      <c r="AG29" s="11"/>
      <c r="AH29" s="11"/>
      <c r="AI29" s="12"/>
      <c r="AJ29" s="12"/>
      <c r="AK29" s="12"/>
      <c r="AL29" s="12"/>
      <c r="AM29" s="12"/>
      <c r="AN29" s="12"/>
      <c r="AO29" s="12"/>
      <c r="AP29" s="8"/>
      <c r="AQ29" s="8"/>
      <c r="AR29" s="8"/>
      <c r="AS29" s="11"/>
      <c r="AT29" s="11"/>
      <c r="AU29" s="8">
        <f t="shared" si="0"/>
        <v>30642019</v>
      </c>
      <c r="AV29" s="29"/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</row>
    <row r="30" spans="1:66" ht="15.75" x14ac:dyDescent="0.25">
      <c r="A30" s="17">
        <v>21</v>
      </c>
      <c r="B30" s="6" t="s">
        <v>63</v>
      </c>
      <c r="C30" s="8"/>
      <c r="D30" s="8"/>
      <c r="E30" s="8"/>
      <c r="F30" s="8"/>
      <c r="G30" s="8"/>
      <c r="H30" s="8"/>
      <c r="I30" s="8"/>
      <c r="J30" s="8"/>
      <c r="K30" s="8">
        <v>-505</v>
      </c>
      <c r="L30" s="8">
        <v>-3280834</v>
      </c>
      <c r="M30" s="8"/>
      <c r="N30" s="8"/>
      <c r="O30" s="8"/>
      <c r="P30" s="8"/>
      <c r="Q30" s="8"/>
      <c r="R30" s="8"/>
      <c r="S30" s="8"/>
      <c r="T30" s="8"/>
      <c r="U30" s="11"/>
      <c r="V30" s="11"/>
      <c r="W30" s="11">
        <v>2565</v>
      </c>
      <c r="X30" s="11"/>
      <c r="Y30" s="11">
        <v>1815</v>
      </c>
      <c r="Z30" s="11"/>
      <c r="AA30" s="11">
        <v>2845514</v>
      </c>
      <c r="AB30" s="11">
        <v>-1300</v>
      </c>
      <c r="AC30" s="11">
        <v>-833100</v>
      </c>
      <c r="AD30" s="11"/>
      <c r="AE30" s="11"/>
      <c r="AF30" s="11"/>
      <c r="AG30" s="11"/>
      <c r="AH30" s="11"/>
      <c r="AI30" s="12"/>
      <c r="AJ30" s="12"/>
      <c r="AK30" s="12"/>
      <c r="AL30" s="12"/>
      <c r="AM30" s="12"/>
      <c r="AN30" s="12"/>
      <c r="AO30" s="12"/>
      <c r="AP30" s="8"/>
      <c r="AQ30" s="8"/>
      <c r="AR30" s="8"/>
      <c r="AS30" s="11"/>
      <c r="AT30" s="11"/>
      <c r="AU30" s="8">
        <f t="shared" si="0"/>
        <v>-1268420</v>
      </c>
      <c r="AV30" s="29"/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</row>
    <row r="31" spans="1:66" ht="15.75" x14ac:dyDescent="0.25">
      <c r="A31" s="18">
        <v>22</v>
      </c>
      <c r="B31" s="6" t="s">
        <v>64</v>
      </c>
      <c r="C31" s="8"/>
      <c r="D31" s="8"/>
      <c r="E31" s="8"/>
      <c r="F31" s="8"/>
      <c r="G31" s="8"/>
      <c r="H31" s="8"/>
      <c r="I31" s="8"/>
      <c r="J31" s="8"/>
      <c r="K31" s="8">
        <v>-367</v>
      </c>
      <c r="L31" s="8">
        <v>-1152019</v>
      </c>
      <c r="M31" s="8"/>
      <c r="N31" s="8"/>
      <c r="O31" s="8"/>
      <c r="P31" s="8"/>
      <c r="Q31" s="8"/>
      <c r="R31" s="8"/>
      <c r="S31" s="8"/>
      <c r="T31" s="8"/>
      <c r="U31" s="11"/>
      <c r="V31" s="11"/>
      <c r="W31" s="11">
        <v>2132</v>
      </c>
      <c r="X31" s="11"/>
      <c r="Y31" s="11">
        <v>1508</v>
      </c>
      <c r="Z31" s="11"/>
      <c r="AA31" s="11">
        <v>2364682</v>
      </c>
      <c r="AB31" s="11">
        <v>-999</v>
      </c>
      <c r="AC31" s="11">
        <v>-640659</v>
      </c>
      <c r="AD31" s="11"/>
      <c r="AE31" s="11"/>
      <c r="AF31" s="11"/>
      <c r="AG31" s="11"/>
      <c r="AH31" s="11"/>
      <c r="AI31" s="12"/>
      <c r="AJ31" s="12"/>
      <c r="AK31" s="12"/>
      <c r="AL31" s="12"/>
      <c r="AM31" s="12"/>
      <c r="AN31" s="12"/>
      <c r="AO31" s="12"/>
      <c r="AP31" s="8"/>
      <c r="AQ31" s="8"/>
      <c r="AR31" s="8"/>
      <c r="AS31" s="11"/>
      <c r="AT31" s="11"/>
      <c r="AU31" s="8">
        <f t="shared" si="0"/>
        <v>572004</v>
      </c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</row>
    <row r="32" spans="1:66" ht="15.75" x14ac:dyDescent="0.25">
      <c r="A32" s="18">
        <v>23</v>
      </c>
      <c r="B32" s="6" t="s">
        <v>65</v>
      </c>
      <c r="C32" s="8"/>
      <c r="D32" s="8"/>
      <c r="E32" s="8"/>
      <c r="F32" s="8"/>
      <c r="G32" s="8"/>
      <c r="H32" s="8"/>
      <c r="I32" s="8"/>
      <c r="J32" s="8"/>
      <c r="K32" s="8">
        <v>-235</v>
      </c>
      <c r="L32" s="8">
        <v>-754563</v>
      </c>
      <c r="M32" s="8"/>
      <c r="N32" s="8"/>
      <c r="O32" s="8"/>
      <c r="P32" s="8"/>
      <c r="Q32" s="8"/>
      <c r="R32" s="8"/>
      <c r="S32" s="8"/>
      <c r="T32" s="8"/>
      <c r="U32" s="11"/>
      <c r="V32" s="11"/>
      <c r="W32" s="11">
        <v>1716</v>
      </c>
      <c r="X32" s="11"/>
      <c r="Y32" s="11">
        <v>1214</v>
      </c>
      <c r="Z32" s="11"/>
      <c r="AA32" s="11">
        <v>1903100</v>
      </c>
      <c r="AB32" s="11">
        <v>-1650</v>
      </c>
      <c r="AC32" s="11">
        <v>-1057900</v>
      </c>
      <c r="AD32" s="11"/>
      <c r="AE32" s="11"/>
      <c r="AF32" s="11"/>
      <c r="AG32" s="11"/>
      <c r="AH32" s="11"/>
      <c r="AI32" s="12"/>
      <c r="AJ32" s="12"/>
      <c r="AK32" s="12"/>
      <c r="AL32" s="12"/>
      <c r="AM32" s="12"/>
      <c r="AN32" s="12"/>
      <c r="AO32" s="12"/>
      <c r="AP32" s="8"/>
      <c r="AQ32" s="8"/>
      <c r="AR32" s="8"/>
      <c r="AS32" s="11"/>
      <c r="AT32" s="11"/>
      <c r="AU32" s="8">
        <f t="shared" si="0"/>
        <v>90637</v>
      </c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</row>
    <row r="33" spans="1:66" ht="15.75" x14ac:dyDescent="0.25">
      <c r="A33" s="18">
        <v>24</v>
      </c>
      <c r="B33" s="6" t="s">
        <v>87</v>
      </c>
      <c r="C33" s="8"/>
      <c r="D33" s="8"/>
      <c r="E33" s="8"/>
      <c r="F33" s="8"/>
      <c r="G33" s="8"/>
      <c r="H33" s="8"/>
      <c r="I33" s="8"/>
      <c r="J33" s="8"/>
      <c r="K33" s="8"/>
      <c r="L33" s="8">
        <v>861705</v>
      </c>
      <c r="M33" s="8"/>
      <c r="N33" s="8"/>
      <c r="O33" s="8"/>
      <c r="P33" s="8"/>
      <c r="Q33" s="8"/>
      <c r="R33" s="8"/>
      <c r="S33" s="8"/>
      <c r="T33" s="8"/>
      <c r="U33" s="11"/>
      <c r="V33" s="11"/>
      <c r="W33" s="11">
        <v>1260</v>
      </c>
      <c r="X33" s="11"/>
      <c r="Y33" s="11">
        <v>892</v>
      </c>
      <c r="Z33" s="11"/>
      <c r="AA33" s="11">
        <v>1398028</v>
      </c>
      <c r="AB33" s="11">
        <v>-2800</v>
      </c>
      <c r="AC33" s="11">
        <v>-1794800</v>
      </c>
      <c r="AD33" s="11">
        <v>488</v>
      </c>
      <c r="AE33" s="11">
        <v>115267</v>
      </c>
      <c r="AF33" s="11">
        <v>10</v>
      </c>
      <c r="AG33" s="11">
        <v>39060</v>
      </c>
      <c r="AH33" s="11"/>
      <c r="AI33" s="12"/>
      <c r="AJ33" s="12"/>
      <c r="AK33" s="12"/>
      <c r="AL33" s="12"/>
      <c r="AM33" s="12"/>
      <c r="AN33" s="12"/>
      <c r="AO33" s="12"/>
      <c r="AP33" s="8"/>
      <c r="AQ33" s="8"/>
      <c r="AR33" s="8"/>
      <c r="AS33" s="11"/>
      <c r="AT33" s="11"/>
      <c r="AU33" s="8">
        <f t="shared" si="0"/>
        <v>619260</v>
      </c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</row>
    <row r="34" spans="1:66" ht="15.75" x14ac:dyDescent="0.25">
      <c r="A34" s="18">
        <v>25</v>
      </c>
      <c r="B34" s="6" t="s">
        <v>66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11"/>
      <c r="V34" s="11"/>
      <c r="W34" s="11"/>
      <c r="X34" s="11"/>
      <c r="Y34" s="11"/>
      <c r="Z34" s="11"/>
      <c r="AA34" s="11"/>
      <c r="AB34" s="11"/>
      <c r="AC34" s="11"/>
      <c r="AD34" s="11">
        <v>-31643</v>
      </c>
      <c r="AE34" s="11">
        <v>-4633829</v>
      </c>
      <c r="AF34" s="11"/>
      <c r="AG34" s="11"/>
      <c r="AH34" s="11"/>
      <c r="AI34" s="12"/>
      <c r="AJ34" s="12"/>
      <c r="AK34" s="12"/>
      <c r="AL34" s="12"/>
      <c r="AM34" s="12"/>
      <c r="AN34" s="12"/>
      <c r="AO34" s="12"/>
      <c r="AP34" s="8"/>
      <c r="AQ34" s="8"/>
      <c r="AR34" s="8"/>
      <c r="AS34" s="11"/>
      <c r="AT34" s="11"/>
      <c r="AU34" s="8">
        <f t="shared" si="0"/>
        <v>-4633829</v>
      </c>
      <c r="AV34" s="29"/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</row>
    <row r="35" spans="1:66" ht="15.75" x14ac:dyDescent="0.25">
      <c r="A35" s="18">
        <v>26</v>
      </c>
      <c r="B35" s="6" t="s">
        <v>102</v>
      </c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11"/>
      <c r="V35" s="11"/>
      <c r="W35" s="11"/>
      <c r="X35" s="11"/>
      <c r="Y35" s="11"/>
      <c r="Z35" s="11"/>
      <c r="AA35" s="11"/>
      <c r="AB35" s="11"/>
      <c r="AC35" s="11"/>
      <c r="AD35" s="11">
        <v>12159</v>
      </c>
      <c r="AE35" s="11">
        <v>2221105</v>
      </c>
      <c r="AF35" s="11"/>
      <c r="AG35" s="11"/>
      <c r="AH35" s="11"/>
      <c r="AI35" s="12"/>
      <c r="AJ35" s="12"/>
      <c r="AK35" s="12"/>
      <c r="AL35" s="12"/>
      <c r="AM35" s="12"/>
      <c r="AN35" s="12"/>
      <c r="AO35" s="12"/>
      <c r="AP35" s="8"/>
      <c r="AQ35" s="8"/>
      <c r="AR35" s="8"/>
      <c r="AS35" s="11"/>
      <c r="AT35" s="11"/>
      <c r="AU35" s="8">
        <f t="shared" si="0"/>
        <v>2221105</v>
      </c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</row>
    <row r="36" spans="1:66" ht="31.5" x14ac:dyDescent="0.25">
      <c r="A36" s="18">
        <v>27</v>
      </c>
      <c r="B36" s="6" t="s">
        <v>67</v>
      </c>
      <c r="C36" s="8"/>
      <c r="D36" s="8"/>
      <c r="E36" s="8"/>
      <c r="F36" s="8"/>
      <c r="G36" s="8"/>
      <c r="H36" s="8"/>
      <c r="I36" s="8"/>
      <c r="J36" s="8"/>
      <c r="K36" s="8"/>
      <c r="L36" s="8">
        <v>43300</v>
      </c>
      <c r="M36" s="8"/>
      <c r="N36" s="8"/>
      <c r="O36" s="8"/>
      <c r="P36" s="8"/>
      <c r="Q36" s="8"/>
      <c r="R36" s="8"/>
      <c r="S36" s="8"/>
      <c r="T36" s="8"/>
      <c r="U36" s="11"/>
      <c r="V36" s="11"/>
      <c r="W36" s="11"/>
      <c r="X36" s="11"/>
      <c r="Y36" s="11"/>
      <c r="Z36" s="11"/>
      <c r="AA36" s="11"/>
      <c r="AB36" s="11"/>
      <c r="AC36" s="11"/>
      <c r="AD36" s="11">
        <f>-60015+5</f>
        <v>-60010</v>
      </c>
      <c r="AE36" s="11">
        <f>-6605257+1086+273</f>
        <v>-6603898</v>
      </c>
      <c r="AF36" s="11"/>
      <c r="AG36" s="11"/>
      <c r="AH36" s="11"/>
      <c r="AI36" s="12"/>
      <c r="AJ36" s="12"/>
      <c r="AK36" s="12"/>
      <c r="AL36" s="12"/>
      <c r="AM36" s="12"/>
      <c r="AN36" s="12"/>
      <c r="AO36" s="12"/>
      <c r="AP36" s="8"/>
      <c r="AQ36" s="8"/>
      <c r="AR36" s="8"/>
      <c r="AS36" s="11"/>
      <c r="AT36" s="11"/>
      <c r="AU36" s="8">
        <f t="shared" si="0"/>
        <v>-6560598</v>
      </c>
      <c r="AV36" s="29"/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</row>
    <row r="37" spans="1:66" ht="17.25" customHeight="1" x14ac:dyDescent="0.25">
      <c r="A37" s="18">
        <v>28</v>
      </c>
      <c r="B37" s="6" t="s">
        <v>68</v>
      </c>
      <c r="C37" s="8"/>
      <c r="D37" s="8"/>
      <c r="E37" s="8">
        <v>-76</v>
      </c>
      <c r="F37" s="8">
        <v>-7924629</v>
      </c>
      <c r="G37" s="8">
        <v>-285</v>
      </c>
      <c r="H37" s="8">
        <v>-14628711</v>
      </c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11">
        <v>1763</v>
      </c>
      <c r="V37" s="11">
        <v>1112157</v>
      </c>
      <c r="W37" s="11">
        <v>-2798</v>
      </c>
      <c r="X37" s="11">
        <v>-739395</v>
      </c>
      <c r="Y37" s="11">
        <v>-4096</v>
      </c>
      <c r="Z37" s="11">
        <v>-3481395</v>
      </c>
      <c r="AA37" s="11"/>
      <c r="AB37" s="11">
        <v>-5238</v>
      </c>
      <c r="AC37" s="11">
        <v>-3492850</v>
      </c>
      <c r="AD37" s="11"/>
      <c r="AE37" s="11"/>
      <c r="AF37" s="11"/>
      <c r="AG37" s="11"/>
      <c r="AH37" s="11"/>
      <c r="AI37" s="12"/>
      <c r="AJ37" s="12"/>
      <c r="AK37" s="12"/>
      <c r="AL37" s="12"/>
      <c r="AM37" s="12"/>
      <c r="AN37" s="12"/>
      <c r="AO37" s="12"/>
      <c r="AP37" s="8"/>
      <c r="AQ37" s="8"/>
      <c r="AR37" s="8"/>
      <c r="AS37" s="11"/>
      <c r="AT37" s="11"/>
      <c r="AU37" s="8">
        <f t="shared" si="0"/>
        <v>-29154823</v>
      </c>
      <c r="AV37" s="29"/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</row>
    <row r="38" spans="1:66" ht="16.5" customHeight="1" x14ac:dyDescent="0.25">
      <c r="A38" s="18">
        <v>29</v>
      </c>
      <c r="B38" s="6" t="s">
        <v>86</v>
      </c>
      <c r="C38" s="8">
        <v>-312</v>
      </c>
      <c r="D38" s="8">
        <v>-9000000</v>
      </c>
      <c r="E38" s="8"/>
      <c r="F38" s="8"/>
      <c r="G38" s="8">
        <v>17</v>
      </c>
      <c r="H38" s="8">
        <v>1109472</v>
      </c>
      <c r="I38" s="8"/>
      <c r="J38" s="8"/>
      <c r="K38" s="8">
        <v>-621</v>
      </c>
      <c r="L38" s="8">
        <v>-7797754</v>
      </c>
      <c r="M38" s="8">
        <v>-14</v>
      </c>
      <c r="N38" s="8">
        <v>-2149814</v>
      </c>
      <c r="O38" s="8"/>
      <c r="P38" s="8"/>
      <c r="Q38" s="8"/>
      <c r="R38" s="8"/>
      <c r="S38" s="8"/>
      <c r="T38" s="8"/>
      <c r="U38" s="11"/>
      <c r="V38" s="11"/>
      <c r="W38" s="11">
        <v>1002</v>
      </c>
      <c r="X38" s="11"/>
      <c r="Y38" s="11">
        <f>709-1-1447-1</f>
        <v>-740</v>
      </c>
      <c r="Z38" s="11">
        <v>-1545435</v>
      </c>
      <c r="AA38" s="11">
        <f>1111045+1</f>
        <v>1111046</v>
      </c>
      <c r="AB38" s="11">
        <v>-5499</v>
      </c>
      <c r="AC38" s="11">
        <v>-3178608</v>
      </c>
      <c r="AD38" s="11"/>
      <c r="AE38" s="11"/>
      <c r="AF38" s="11"/>
      <c r="AG38" s="11"/>
      <c r="AH38" s="11"/>
      <c r="AI38" s="12"/>
      <c r="AJ38" s="12"/>
      <c r="AK38" s="12"/>
      <c r="AL38" s="12"/>
      <c r="AM38" s="12"/>
      <c r="AN38" s="12"/>
      <c r="AO38" s="12"/>
      <c r="AP38" s="8"/>
      <c r="AQ38" s="8"/>
      <c r="AR38" s="8"/>
      <c r="AS38" s="11"/>
      <c r="AT38" s="11"/>
      <c r="AU38" s="8">
        <f t="shared" si="0"/>
        <v>-21451093</v>
      </c>
      <c r="AV38" s="29"/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</row>
    <row r="39" spans="1:66" ht="15.75" x14ac:dyDescent="0.25">
      <c r="A39" s="18">
        <v>30</v>
      </c>
      <c r="B39" s="6" t="s">
        <v>48</v>
      </c>
      <c r="C39" s="8"/>
      <c r="D39" s="8"/>
      <c r="E39" s="8"/>
      <c r="F39" s="8"/>
      <c r="G39" s="8"/>
      <c r="H39" s="8"/>
      <c r="I39" s="8"/>
      <c r="J39" s="8"/>
      <c r="K39" s="8">
        <v>-44</v>
      </c>
      <c r="L39" s="8">
        <v>-3014497</v>
      </c>
      <c r="M39" s="8"/>
      <c r="N39" s="8"/>
      <c r="O39" s="8"/>
      <c r="P39" s="8"/>
      <c r="Q39" s="8"/>
      <c r="R39" s="8"/>
      <c r="S39" s="8"/>
      <c r="T39" s="8"/>
      <c r="U39" s="11"/>
      <c r="V39" s="11"/>
      <c r="W39" s="11"/>
      <c r="X39" s="11"/>
      <c r="Y39" s="11"/>
      <c r="Z39" s="11"/>
      <c r="AA39" s="11"/>
      <c r="AB39" s="11">
        <v>900</v>
      </c>
      <c r="AC39" s="11">
        <v>445000</v>
      </c>
      <c r="AD39" s="11"/>
      <c r="AE39" s="11"/>
      <c r="AF39" s="11"/>
      <c r="AG39" s="11"/>
      <c r="AH39" s="11"/>
      <c r="AI39" s="12"/>
      <c r="AJ39" s="12"/>
      <c r="AK39" s="12"/>
      <c r="AL39" s="12"/>
      <c r="AM39" s="12"/>
      <c r="AN39" s="12"/>
      <c r="AO39" s="12"/>
      <c r="AP39" s="8"/>
      <c r="AQ39" s="8"/>
      <c r="AR39" s="8"/>
      <c r="AS39" s="11"/>
      <c r="AT39" s="11"/>
      <c r="AU39" s="8">
        <f t="shared" si="0"/>
        <v>-2569497</v>
      </c>
      <c r="AV39" s="29"/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</row>
    <row r="40" spans="1:66" ht="15.75" x14ac:dyDescent="0.25">
      <c r="A40" s="18">
        <v>31</v>
      </c>
      <c r="B40" s="6" t="s">
        <v>69</v>
      </c>
      <c r="C40" s="8"/>
      <c r="D40" s="8"/>
      <c r="E40" s="8"/>
      <c r="F40" s="8"/>
      <c r="G40" s="8"/>
      <c r="H40" s="8"/>
      <c r="I40" s="8"/>
      <c r="J40" s="8"/>
      <c r="K40" s="8">
        <v>-97</v>
      </c>
      <c r="L40" s="8">
        <v>-1841077</v>
      </c>
      <c r="M40" s="8"/>
      <c r="N40" s="8"/>
      <c r="O40" s="8">
        <v>-91</v>
      </c>
      <c r="P40" s="8">
        <v>-12051813</v>
      </c>
      <c r="Q40" s="8"/>
      <c r="R40" s="8"/>
      <c r="S40" s="8"/>
      <c r="T40" s="8"/>
      <c r="U40" s="11"/>
      <c r="V40" s="11"/>
      <c r="W40" s="11"/>
      <c r="X40" s="11"/>
      <c r="Y40" s="11">
        <v>-1462</v>
      </c>
      <c r="Z40" s="11">
        <v>-1391994</v>
      </c>
      <c r="AA40" s="11"/>
      <c r="AB40" s="11">
        <v>2100</v>
      </c>
      <c r="AC40" s="11">
        <v>-760850</v>
      </c>
      <c r="AD40" s="11"/>
      <c r="AE40" s="11"/>
      <c r="AF40" s="11"/>
      <c r="AG40" s="11"/>
      <c r="AH40" s="11"/>
      <c r="AI40" s="12"/>
      <c r="AJ40" s="12"/>
      <c r="AK40" s="12"/>
      <c r="AL40" s="12"/>
      <c r="AM40" s="12"/>
      <c r="AN40" s="12"/>
      <c r="AO40" s="12"/>
      <c r="AP40" s="8"/>
      <c r="AQ40" s="8"/>
      <c r="AR40" s="8"/>
      <c r="AS40" s="11"/>
      <c r="AT40" s="11"/>
      <c r="AU40" s="8">
        <f t="shared" si="0"/>
        <v>-16045734</v>
      </c>
      <c r="AV40" s="29"/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</row>
    <row r="41" spans="1:66" ht="15.75" x14ac:dyDescent="0.25">
      <c r="A41" s="18">
        <v>32</v>
      </c>
      <c r="B41" s="6" t="s">
        <v>89</v>
      </c>
      <c r="C41" s="8">
        <v>242</v>
      </c>
      <c r="D41" s="8">
        <v>9250000</v>
      </c>
      <c r="E41" s="8"/>
      <c r="F41" s="8"/>
      <c r="G41" s="8"/>
      <c r="H41" s="8"/>
      <c r="I41" s="8"/>
      <c r="J41" s="8"/>
      <c r="K41" s="8"/>
      <c r="L41" s="8">
        <v>1092960</v>
      </c>
      <c r="M41" s="8"/>
      <c r="N41" s="8"/>
      <c r="O41" s="8"/>
      <c r="P41" s="8"/>
      <c r="Q41" s="8"/>
      <c r="R41" s="8"/>
      <c r="S41" s="8"/>
      <c r="T41" s="8"/>
      <c r="U41" s="11">
        <v>200</v>
      </c>
      <c r="V41" s="11">
        <v>126159</v>
      </c>
      <c r="W41" s="11">
        <v>-6713</v>
      </c>
      <c r="X41" s="11">
        <v>-3277320</v>
      </c>
      <c r="Y41" s="11">
        <v>-3312</v>
      </c>
      <c r="Z41" s="11">
        <v>-2016874</v>
      </c>
      <c r="AA41" s="11"/>
      <c r="AB41" s="11">
        <v>650</v>
      </c>
      <c r="AC41" s="11">
        <v>323987</v>
      </c>
      <c r="AD41" s="11"/>
      <c r="AE41" s="11"/>
      <c r="AF41" s="11"/>
      <c r="AG41" s="11"/>
      <c r="AH41" s="11"/>
      <c r="AI41" s="12"/>
      <c r="AJ41" s="12"/>
      <c r="AK41" s="12"/>
      <c r="AL41" s="12"/>
      <c r="AM41" s="12"/>
      <c r="AN41" s="12"/>
      <c r="AO41" s="12"/>
      <c r="AP41" s="8"/>
      <c r="AQ41" s="8"/>
      <c r="AR41" s="8"/>
      <c r="AS41" s="11"/>
      <c r="AT41" s="11"/>
      <c r="AU41" s="8">
        <f t="shared" si="0"/>
        <v>5498912</v>
      </c>
      <c r="AV41" s="29"/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</row>
    <row r="42" spans="1:66" ht="15.75" x14ac:dyDescent="0.25">
      <c r="A42" s="18">
        <v>33</v>
      </c>
      <c r="B42" s="6" t="s">
        <v>70</v>
      </c>
      <c r="C42" s="8">
        <v>69</v>
      </c>
      <c r="D42" s="8">
        <v>4250000</v>
      </c>
      <c r="E42" s="8"/>
      <c r="F42" s="8"/>
      <c r="G42" s="8">
        <v>-17</v>
      </c>
      <c r="H42" s="8">
        <v>1953583</v>
      </c>
      <c r="I42" s="8"/>
      <c r="J42" s="8"/>
      <c r="K42" s="8">
        <v>-61</v>
      </c>
      <c r="L42" s="8">
        <v>986388</v>
      </c>
      <c r="M42" s="8"/>
      <c r="N42" s="8"/>
      <c r="O42" s="8"/>
      <c r="P42" s="8"/>
      <c r="Q42" s="8"/>
      <c r="R42" s="8"/>
      <c r="S42" s="8"/>
      <c r="T42" s="8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2"/>
      <c r="AJ42" s="12"/>
      <c r="AK42" s="12"/>
      <c r="AL42" s="12"/>
      <c r="AM42" s="12"/>
      <c r="AN42" s="12"/>
      <c r="AO42" s="12"/>
      <c r="AP42" s="8"/>
      <c r="AQ42" s="8"/>
      <c r="AR42" s="8"/>
      <c r="AS42" s="11"/>
      <c r="AT42" s="11"/>
      <c r="AU42" s="8">
        <f t="shared" si="0"/>
        <v>7189971</v>
      </c>
      <c r="AV42" s="29"/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</row>
    <row r="43" spans="1:66" ht="15.75" x14ac:dyDescent="0.25">
      <c r="A43" s="18">
        <v>34</v>
      </c>
      <c r="B43" s="6" t="s">
        <v>71</v>
      </c>
      <c r="C43" s="8">
        <v>-192</v>
      </c>
      <c r="D43" s="8">
        <v>-8122132</v>
      </c>
      <c r="E43" s="8"/>
      <c r="F43" s="8"/>
      <c r="G43" s="8"/>
      <c r="H43" s="8"/>
      <c r="I43" s="8"/>
      <c r="J43" s="8"/>
      <c r="K43" s="8"/>
      <c r="L43" s="8"/>
      <c r="M43" s="8"/>
      <c r="O43" s="8"/>
      <c r="P43" s="8"/>
      <c r="Q43" s="8"/>
      <c r="R43" s="8"/>
      <c r="S43" s="8"/>
      <c r="T43" s="8"/>
      <c r="U43" s="11"/>
      <c r="V43" s="11"/>
      <c r="W43" s="11">
        <v>-951</v>
      </c>
      <c r="X43" s="11">
        <v>-257721</v>
      </c>
      <c r="Y43" s="11"/>
      <c r="Z43" s="11"/>
      <c r="AA43" s="11"/>
      <c r="AB43" s="11">
        <v>-7398</v>
      </c>
      <c r="AC43" s="11">
        <v>-4727716</v>
      </c>
      <c r="AD43" s="11"/>
      <c r="AE43" s="11"/>
      <c r="AF43" s="11"/>
      <c r="AG43" s="11"/>
      <c r="AH43" s="11"/>
      <c r="AI43" s="12"/>
      <c r="AJ43" s="12"/>
      <c r="AK43" s="12"/>
      <c r="AL43" s="12"/>
      <c r="AM43" s="12"/>
      <c r="AN43" s="12"/>
      <c r="AO43" s="12"/>
      <c r="AP43" s="8"/>
      <c r="AQ43" s="8"/>
      <c r="AR43" s="8"/>
      <c r="AS43" s="11"/>
      <c r="AT43" s="11"/>
      <c r="AU43" s="8">
        <f t="shared" si="0"/>
        <v>-13107569</v>
      </c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</row>
    <row r="44" spans="1:66" ht="15.75" x14ac:dyDescent="0.25">
      <c r="A44" s="18">
        <v>35</v>
      </c>
      <c r="B44" s="6" t="s">
        <v>72</v>
      </c>
      <c r="C44" s="8">
        <v>30</v>
      </c>
      <c r="D44" s="8">
        <v>2704232</v>
      </c>
      <c r="E44" s="8">
        <v>541</v>
      </c>
      <c r="F44" s="8">
        <v>62677107</v>
      </c>
      <c r="G44" s="8"/>
      <c r="H44" s="8"/>
      <c r="I44" s="8"/>
      <c r="J44" s="8"/>
      <c r="K44" s="8"/>
      <c r="L44" s="8"/>
      <c r="M44" s="8">
        <v>9</v>
      </c>
      <c r="N44" s="8">
        <f>58944748</f>
        <v>58944748</v>
      </c>
      <c r="O44" s="8"/>
      <c r="P44" s="8"/>
      <c r="Q44" s="8"/>
      <c r="R44" s="8"/>
      <c r="S44" s="8"/>
      <c r="T44" s="8"/>
      <c r="U44" s="11"/>
      <c r="V44" s="11"/>
      <c r="W44" s="11"/>
      <c r="X44" s="11"/>
      <c r="Y44" s="11"/>
      <c r="Z44" s="11"/>
      <c r="AA44" s="11"/>
      <c r="AB44" s="11">
        <v>-4912</v>
      </c>
      <c r="AC44" s="11">
        <v>-4298010</v>
      </c>
      <c r="AD44" s="11"/>
      <c r="AE44" s="11"/>
      <c r="AF44" s="11"/>
      <c r="AG44" s="11"/>
      <c r="AH44" s="11"/>
      <c r="AI44" s="12"/>
      <c r="AJ44" s="12"/>
      <c r="AK44" s="12"/>
      <c r="AL44" s="12"/>
      <c r="AM44" s="12"/>
      <c r="AN44" s="12"/>
      <c r="AO44" s="12"/>
      <c r="AP44" s="8"/>
      <c r="AQ44" s="8"/>
      <c r="AR44" s="8"/>
      <c r="AS44" s="11"/>
      <c r="AT44" s="11"/>
      <c r="AU44" s="8">
        <f t="shared" si="0"/>
        <v>120028077</v>
      </c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</row>
    <row r="45" spans="1:66" ht="15.75" x14ac:dyDescent="0.25">
      <c r="A45" s="18">
        <v>36</v>
      </c>
      <c r="B45" s="6" t="s">
        <v>73</v>
      </c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11"/>
      <c r="V45" s="11"/>
      <c r="W45" s="11">
        <v>-3874</v>
      </c>
      <c r="X45" s="11">
        <v>-848911</v>
      </c>
      <c r="Y45" s="11">
        <v>-1143</v>
      </c>
      <c r="Z45" s="11">
        <v>-1037188</v>
      </c>
      <c r="AA45" s="11"/>
      <c r="AB45" s="11"/>
      <c r="AC45" s="11"/>
      <c r="AD45" s="11"/>
      <c r="AE45" s="11"/>
      <c r="AF45" s="11"/>
      <c r="AG45" s="11"/>
      <c r="AH45" s="11"/>
      <c r="AI45" s="12"/>
      <c r="AJ45" s="12"/>
      <c r="AK45" s="12"/>
      <c r="AL45" s="12"/>
      <c r="AM45" s="12"/>
      <c r="AN45" s="12"/>
      <c r="AO45" s="12"/>
      <c r="AP45" s="8"/>
      <c r="AQ45" s="8"/>
      <c r="AR45" s="8"/>
      <c r="AS45" s="11"/>
      <c r="AT45" s="11"/>
      <c r="AU45" s="8">
        <f t="shared" si="0"/>
        <v>-1886099</v>
      </c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</row>
    <row r="46" spans="1:66" ht="15.75" x14ac:dyDescent="0.25">
      <c r="A46" s="18">
        <v>37</v>
      </c>
      <c r="B46" s="6" t="s">
        <v>34</v>
      </c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2"/>
      <c r="AJ46" s="12"/>
      <c r="AK46" s="12"/>
      <c r="AL46" s="12"/>
      <c r="AM46" s="12"/>
      <c r="AN46" s="12"/>
      <c r="AO46" s="12"/>
      <c r="AP46" s="8"/>
      <c r="AQ46" s="8"/>
      <c r="AR46" s="8"/>
      <c r="AS46" s="11"/>
      <c r="AT46" s="11"/>
      <c r="AU46" s="8">
        <f t="shared" si="0"/>
        <v>0</v>
      </c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</row>
    <row r="47" spans="1:66" ht="15.75" x14ac:dyDescent="0.25">
      <c r="A47" s="18">
        <v>38</v>
      </c>
      <c r="B47" s="6" t="s">
        <v>56</v>
      </c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11"/>
      <c r="V47" s="11"/>
      <c r="W47" s="11">
        <v>-462</v>
      </c>
      <c r="X47" s="11">
        <v>-141743</v>
      </c>
      <c r="Y47" s="11">
        <v>-1080</v>
      </c>
      <c r="Z47" s="11">
        <v>-961148</v>
      </c>
      <c r="AA47" s="11"/>
      <c r="AB47" s="11"/>
      <c r="AC47" s="11"/>
      <c r="AD47" s="11"/>
      <c r="AE47" s="11"/>
      <c r="AF47" s="11"/>
      <c r="AG47" s="11"/>
      <c r="AH47" s="11"/>
      <c r="AI47" s="12"/>
      <c r="AJ47" s="12"/>
      <c r="AK47" s="12"/>
      <c r="AL47" s="12"/>
      <c r="AM47" s="12"/>
      <c r="AN47" s="12"/>
      <c r="AO47" s="12"/>
      <c r="AP47" s="8"/>
      <c r="AQ47" s="8"/>
      <c r="AR47" s="8"/>
      <c r="AS47" s="11"/>
      <c r="AT47" s="11"/>
      <c r="AU47" s="8">
        <f t="shared" si="0"/>
        <v>-1102891</v>
      </c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</row>
    <row r="48" spans="1:66" ht="15.75" x14ac:dyDescent="0.25">
      <c r="A48" s="18">
        <v>39</v>
      </c>
      <c r="B48" s="6" t="s">
        <v>35</v>
      </c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11"/>
      <c r="V48" s="11"/>
      <c r="W48" s="11">
        <v>-100</v>
      </c>
      <c r="X48" s="11">
        <v>-26500</v>
      </c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2"/>
      <c r="AJ48" s="12"/>
      <c r="AK48" s="12"/>
      <c r="AL48" s="12"/>
      <c r="AM48" s="12"/>
      <c r="AN48" s="12"/>
      <c r="AO48" s="12"/>
      <c r="AP48" s="8"/>
      <c r="AQ48" s="8"/>
      <c r="AR48" s="8"/>
      <c r="AS48" s="11"/>
      <c r="AT48" s="11"/>
      <c r="AU48" s="8">
        <f t="shared" si="0"/>
        <v>-26500</v>
      </c>
      <c r="AV48" s="29"/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</row>
    <row r="49" spans="1:216" ht="15.75" x14ac:dyDescent="0.25">
      <c r="A49" s="18">
        <v>40</v>
      </c>
      <c r="B49" s="7" t="s">
        <v>36</v>
      </c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2"/>
      <c r="AJ49" s="12"/>
      <c r="AK49" s="12"/>
      <c r="AL49" s="12"/>
      <c r="AM49" s="12"/>
      <c r="AN49" s="12"/>
      <c r="AO49" s="12"/>
      <c r="AP49" s="8"/>
      <c r="AQ49" s="8"/>
      <c r="AR49" s="8"/>
      <c r="AS49" s="11"/>
      <c r="AT49" s="11"/>
      <c r="AU49" s="8">
        <f t="shared" si="0"/>
        <v>0</v>
      </c>
      <c r="AV49" s="29"/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</row>
    <row r="50" spans="1:216" ht="15.75" x14ac:dyDescent="0.25">
      <c r="A50" s="2">
        <v>41</v>
      </c>
      <c r="B50" s="7" t="s">
        <v>45</v>
      </c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2"/>
      <c r="AJ50" s="12"/>
      <c r="AK50" s="12"/>
      <c r="AL50" s="12"/>
      <c r="AM50" s="12"/>
      <c r="AN50" s="12"/>
      <c r="AO50" s="12"/>
      <c r="AP50" s="8"/>
      <c r="AQ50" s="8"/>
      <c r="AR50" s="8"/>
      <c r="AS50" s="11"/>
      <c r="AT50" s="11"/>
      <c r="AU50" s="8">
        <f t="shared" si="0"/>
        <v>0</v>
      </c>
      <c r="AV50" s="29"/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</row>
    <row r="51" spans="1:216" ht="15.75" x14ac:dyDescent="0.25">
      <c r="A51" s="2">
        <v>42</v>
      </c>
      <c r="B51" s="6" t="s">
        <v>8</v>
      </c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11"/>
      <c r="V51" s="11"/>
      <c r="W51" s="11"/>
      <c r="X51" s="11"/>
      <c r="Y51" s="11"/>
      <c r="Z51" s="11"/>
      <c r="AA51" s="11"/>
      <c r="AB51" s="11">
        <v>4290</v>
      </c>
      <c r="AC51" s="11">
        <v>5402470</v>
      </c>
      <c r="AD51" s="11"/>
      <c r="AE51" s="11"/>
      <c r="AF51" s="11"/>
      <c r="AG51" s="11"/>
      <c r="AH51" s="11"/>
      <c r="AI51" s="12"/>
      <c r="AJ51" s="12"/>
      <c r="AK51" s="12"/>
      <c r="AL51" s="12"/>
      <c r="AM51" s="12"/>
      <c r="AN51" s="12"/>
      <c r="AO51" s="12"/>
      <c r="AP51" s="8"/>
      <c r="AQ51" s="8"/>
      <c r="AR51" s="8"/>
      <c r="AS51" s="11"/>
      <c r="AT51" s="11"/>
      <c r="AU51" s="8">
        <f t="shared" si="0"/>
        <v>5402470</v>
      </c>
      <c r="AV51" s="29"/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</row>
    <row r="52" spans="1:216" ht="15.75" x14ac:dyDescent="0.25">
      <c r="A52" s="2">
        <v>43</v>
      </c>
      <c r="B52" s="7" t="s">
        <v>37</v>
      </c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2"/>
      <c r="AJ52" s="12"/>
      <c r="AK52" s="12"/>
      <c r="AL52" s="12"/>
      <c r="AM52" s="12"/>
      <c r="AN52" s="12"/>
      <c r="AO52" s="12"/>
      <c r="AP52" s="8"/>
      <c r="AQ52" s="8"/>
      <c r="AR52" s="8"/>
      <c r="AS52" s="11"/>
      <c r="AT52" s="11"/>
      <c r="AU52" s="8">
        <f t="shared" si="0"/>
        <v>0</v>
      </c>
      <c r="AV52" s="29"/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</row>
    <row r="53" spans="1:216" ht="15.75" x14ac:dyDescent="0.25">
      <c r="A53" s="2">
        <v>44</v>
      </c>
      <c r="B53" s="7" t="s">
        <v>9</v>
      </c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>
        <v>91</v>
      </c>
      <c r="P53" s="8"/>
      <c r="Q53" s="8"/>
      <c r="R53" s="8"/>
      <c r="S53" s="8"/>
      <c r="T53" s="8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2"/>
      <c r="AJ53" s="12"/>
      <c r="AK53" s="12"/>
      <c r="AL53" s="12"/>
      <c r="AM53" s="12"/>
      <c r="AN53" s="12"/>
      <c r="AO53" s="12"/>
      <c r="AP53" s="8"/>
      <c r="AQ53" s="8"/>
      <c r="AR53" s="8"/>
      <c r="AS53" s="11"/>
      <c r="AT53" s="11"/>
      <c r="AU53" s="8">
        <f t="shared" si="0"/>
        <v>0</v>
      </c>
      <c r="AV53" s="29"/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</row>
    <row r="54" spans="1:216" ht="15.75" x14ac:dyDescent="0.25">
      <c r="A54" s="2">
        <v>45</v>
      </c>
      <c r="B54" s="6" t="s">
        <v>49</v>
      </c>
      <c r="C54" s="8"/>
      <c r="D54" s="8"/>
      <c r="E54" s="8"/>
      <c r="F54" s="8"/>
      <c r="G54" s="8"/>
      <c r="H54" s="8"/>
      <c r="I54" s="8"/>
      <c r="J54" s="8"/>
      <c r="K54" s="8">
        <v>-68</v>
      </c>
      <c r="L54" s="8">
        <v>-339822</v>
      </c>
      <c r="M54" s="8"/>
      <c r="N54" s="8"/>
      <c r="O54" s="8"/>
      <c r="P54" s="8"/>
      <c r="Q54" s="8"/>
      <c r="R54" s="8"/>
      <c r="S54" s="8"/>
      <c r="T54" s="8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2"/>
      <c r="AJ54" s="12"/>
      <c r="AK54" s="12"/>
      <c r="AL54" s="12"/>
      <c r="AM54" s="12"/>
      <c r="AN54" s="12"/>
      <c r="AO54" s="12"/>
      <c r="AP54" s="8"/>
      <c r="AQ54" s="8"/>
      <c r="AR54" s="8"/>
      <c r="AS54" s="11"/>
      <c r="AT54" s="11"/>
      <c r="AU54" s="8">
        <f t="shared" si="0"/>
        <v>-339822</v>
      </c>
      <c r="AV54" s="29"/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</row>
    <row r="55" spans="1:216" ht="15.75" x14ac:dyDescent="0.25">
      <c r="A55" s="2">
        <v>46</v>
      </c>
      <c r="B55" s="6" t="s">
        <v>26</v>
      </c>
      <c r="C55" s="8">
        <v>2</v>
      </c>
      <c r="D55" s="8">
        <v>43417</v>
      </c>
      <c r="E55" s="8"/>
      <c r="F55" s="8"/>
      <c r="G55" s="8"/>
      <c r="H55" s="8"/>
      <c r="I55" s="8"/>
      <c r="J55" s="8"/>
      <c r="K55" s="8"/>
      <c r="L55" s="8">
        <v>15234</v>
      </c>
      <c r="M55" s="8"/>
      <c r="N55" s="8"/>
      <c r="O55" s="8"/>
      <c r="P55" s="8"/>
      <c r="Q55" s="8"/>
      <c r="R55" s="8"/>
      <c r="S55" s="8"/>
      <c r="T55" s="8"/>
      <c r="U55" s="11"/>
      <c r="V55" s="11"/>
      <c r="W55" s="11"/>
      <c r="X55" s="11"/>
      <c r="Y55" s="11"/>
      <c r="Z55" s="11"/>
      <c r="AA55" s="11"/>
      <c r="AB55" s="11">
        <v>2725</v>
      </c>
      <c r="AC55" s="11">
        <v>9131631</v>
      </c>
      <c r="AD55" s="11"/>
      <c r="AE55" s="11"/>
      <c r="AF55" s="11"/>
      <c r="AG55" s="11"/>
      <c r="AH55" s="11"/>
      <c r="AI55" s="12"/>
      <c r="AJ55" s="12"/>
      <c r="AK55" s="12"/>
      <c r="AL55" s="12"/>
      <c r="AM55" s="12"/>
      <c r="AN55" s="12"/>
      <c r="AO55" s="12"/>
      <c r="AP55" s="8"/>
      <c r="AQ55" s="8"/>
      <c r="AR55" s="8"/>
      <c r="AS55" s="11"/>
      <c r="AT55" s="11"/>
      <c r="AU55" s="8">
        <f t="shared" si="0"/>
        <v>9190282</v>
      </c>
      <c r="AV55" s="29"/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</row>
    <row r="56" spans="1:216" ht="15.75" x14ac:dyDescent="0.25">
      <c r="A56" s="2">
        <v>47</v>
      </c>
      <c r="B56" s="6" t="s">
        <v>33</v>
      </c>
      <c r="C56" s="8"/>
      <c r="D56" s="8"/>
      <c r="E56" s="8"/>
      <c r="F56" s="8"/>
      <c r="G56" s="8"/>
      <c r="H56" s="8"/>
      <c r="I56" s="8"/>
      <c r="J56" s="8"/>
      <c r="K56" s="8">
        <v>-15</v>
      </c>
      <c r="L56" s="8"/>
      <c r="M56" s="8"/>
      <c r="N56" s="8"/>
      <c r="O56" s="8"/>
      <c r="P56" s="8"/>
      <c r="Q56" s="8"/>
      <c r="R56" s="8"/>
      <c r="S56" s="8"/>
      <c r="T56" s="8"/>
      <c r="U56" s="11"/>
      <c r="V56" s="11"/>
      <c r="W56" s="11">
        <v>-1542</v>
      </c>
      <c r="X56" s="11">
        <v>-566890</v>
      </c>
      <c r="Y56" s="11">
        <v>-85</v>
      </c>
      <c r="Z56" s="11">
        <v>-260553</v>
      </c>
      <c r="AA56" s="11"/>
      <c r="AB56" s="11">
        <v>1634</v>
      </c>
      <c r="AC56" s="11">
        <v>504215</v>
      </c>
      <c r="AD56" s="11"/>
      <c r="AE56" s="11"/>
      <c r="AF56" s="11"/>
      <c r="AG56" s="11"/>
      <c r="AH56" s="11"/>
      <c r="AI56" s="12"/>
      <c r="AJ56" s="12"/>
      <c r="AK56" s="12"/>
      <c r="AL56" s="12"/>
      <c r="AM56" s="12"/>
      <c r="AN56" s="12"/>
      <c r="AO56" s="12"/>
      <c r="AP56" s="8"/>
      <c r="AQ56" s="8"/>
      <c r="AR56" s="8"/>
      <c r="AS56" s="11"/>
      <c r="AT56" s="11"/>
      <c r="AU56" s="8">
        <f t="shared" si="0"/>
        <v>-323228</v>
      </c>
      <c r="AV56" s="29"/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</row>
    <row r="57" spans="1:216" ht="15.75" x14ac:dyDescent="0.25">
      <c r="A57" s="2">
        <v>48</v>
      </c>
      <c r="B57" s="6" t="s">
        <v>55</v>
      </c>
      <c r="C57" s="8">
        <v>95</v>
      </c>
      <c r="D57" s="8">
        <v>2383454</v>
      </c>
      <c r="E57" s="8"/>
      <c r="F57" s="8"/>
      <c r="G57" s="8"/>
      <c r="H57" s="8"/>
      <c r="I57" s="8"/>
      <c r="J57" s="8"/>
      <c r="K57" s="8">
        <v>-3</v>
      </c>
      <c r="L57" s="8"/>
      <c r="M57" s="8"/>
      <c r="N57" s="8"/>
      <c r="O57" s="8"/>
      <c r="P57" s="8"/>
      <c r="Q57" s="8"/>
      <c r="R57" s="8"/>
      <c r="S57" s="8"/>
      <c r="T57" s="8"/>
      <c r="U57" s="11"/>
      <c r="V57" s="11"/>
      <c r="W57" s="11"/>
      <c r="X57" s="11"/>
      <c r="Y57" s="11">
        <v>-73</v>
      </c>
      <c r="Z57" s="11">
        <v>-49959</v>
      </c>
      <c r="AA57" s="11"/>
      <c r="AB57" s="11"/>
      <c r="AC57" s="11"/>
      <c r="AD57" s="11"/>
      <c r="AE57" s="11"/>
      <c r="AF57" s="11"/>
      <c r="AG57" s="11"/>
      <c r="AH57" s="11"/>
      <c r="AI57" s="12"/>
      <c r="AJ57" s="12"/>
      <c r="AK57" s="12"/>
      <c r="AL57" s="12"/>
      <c r="AM57" s="12"/>
      <c r="AN57" s="12"/>
      <c r="AO57" s="12"/>
      <c r="AP57" s="8"/>
      <c r="AQ57" s="8"/>
      <c r="AR57" s="8"/>
      <c r="AS57" s="11"/>
      <c r="AT57" s="11"/>
      <c r="AU57" s="8">
        <f t="shared" si="0"/>
        <v>2333495</v>
      </c>
      <c r="AV57" s="29"/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HH57" s="14">
        <f>SUM(A57:HG57)</f>
        <v>4667057</v>
      </c>
    </row>
    <row r="58" spans="1:216" ht="15.75" x14ac:dyDescent="0.25">
      <c r="A58" s="2">
        <v>49</v>
      </c>
      <c r="B58" s="6" t="s">
        <v>54</v>
      </c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11"/>
      <c r="V58" s="11"/>
      <c r="W58" s="11"/>
      <c r="X58" s="11"/>
      <c r="Y58" s="11"/>
      <c r="Z58" s="11"/>
      <c r="AA58" s="11"/>
      <c r="AB58" s="11">
        <v>-5</v>
      </c>
      <c r="AC58" s="11"/>
      <c r="AD58" s="11"/>
      <c r="AE58" s="11"/>
      <c r="AF58" s="11"/>
      <c r="AG58" s="11"/>
      <c r="AH58" s="11"/>
      <c r="AI58" s="12"/>
      <c r="AJ58" s="12"/>
      <c r="AK58" s="12"/>
      <c r="AL58" s="12"/>
      <c r="AM58" s="12"/>
      <c r="AN58" s="12"/>
      <c r="AO58" s="12"/>
      <c r="AP58" s="8"/>
      <c r="AQ58" s="8"/>
      <c r="AR58" s="8"/>
      <c r="AS58" s="11"/>
      <c r="AT58" s="11"/>
      <c r="AU58" s="8">
        <f t="shared" si="0"/>
        <v>0</v>
      </c>
      <c r="AV58" s="29"/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</row>
    <row r="59" spans="1:216" ht="15.75" x14ac:dyDescent="0.25">
      <c r="A59" s="2">
        <v>50</v>
      </c>
      <c r="B59" s="7" t="s">
        <v>53</v>
      </c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11"/>
      <c r="V59" s="11"/>
      <c r="W59" s="11"/>
      <c r="X59" s="11"/>
      <c r="Y59" s="11"/>
      <c r="Z59" s="11"/>
      <c r="AA59" s="12"/>
      <c r="AB59" s="12">
        <v>373</v>
      </c>
      <c r="AC59" s="12">
        <v>842706</v>
      </c>
      <c r="AD59" s="11"/>
      <c r="AE59" s="11"/>
      <c r="AF59" s="11"/>
      <c r="AG59" s="11"/>
      <c r="AH59" s="11"/>
      <c r="AI59" s="12"/>
      <c r="AJ59" s="12"/>
      <c r="AK59" s="12"/>
      <c r="AL59" s="12"/>
      <c r="AM59" s="12"/>
      <c r="AN59" s="12"/>
      <c r="AO59" s="12"/>
      <c r="AP59" s="8"/>
      <c r="AQ59" s="8"/>
      <c r="AR59" s="8"/>
      <c r="AS59" s="12"/>
      <c r="AT59" s="12"/>
      <c r="AU59" s="8">
        <f t="shared" si="0"/>
        <v>842706</v>
      </c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</row>
    <row r="60" spans="1:216" ht="15.75" x14ac:dyDescent="0.25">
      <c r="A60" s="2">
        <v>51</v>
      </c>
      <c r="B60" s="6" t="s">
        <v>5</v>
      </c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11"/>
      <c r="V60" s="11"/>
      <c r="W60" s="11"/>
      <c r="X60" s="11"/>
      <c r="Y60" s="11"/>
      <c r="Z60" s="11"/>
      <c r="AA60" s="12"/>
      <c r="AB60" s="12"/>
      <c r="AC60" s="12"/>
      <c r="AD60" s="11"/>
      <c r="AE60" s="11"/>
      <c r="AF60" s="11"/>
      <c r="AG60" s="11"/>
      <c r="AH60" s="11"/>
      <c r="AI60" s="12"/>
      <c r="AJ60" s="12"/>
      <c r="AK60" s="12"/>
      <c r="AL60" s="12"/>
      <c r="AM60" s="12"/>
      <c r="AN60" s="12"/>
      <c r="AO60" s="12"/>
      <c r="AP60" s="8"/>
      <c r="AQ60" s="8"/>
      <c r="AR60" s="8"/>
      <c r="AS60" s="12"/>
      <c r="AT60" s="12"/>
      <c r="AU60" s="8">
        <f t="shared" si="0"/>
        <v>0</v>
      </c>
      <c r="AV60" s="29"/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</row>
    <row r="61" spans="1:216" ht="15.75" x14ac:dyDescent="0.25">
      <c r="A61" s="2">
        <v>52</v>
      </c>
      <c r="B61" s="7" t="s">
        <v>46</v>
      </c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11"/>
      <c r="V61" s="11"/>
      <c r="W61" s="11">
        <v>-10</v>
      </c>
      <c r="X61" s="11">
        <v>-3880</v>
      </c>
      <c r="Y61" s="11"/>
      <c r="Z61" s="11"/>
      <c r="AA61" s="12"/>
      <c r="AB61" s="12"/>
      <c r="AC61" s="12"/>
      <c r="AD61" s="11"/>
      <c r="AE61" s="11"/>
      <c r="AF61" s="11"/>
      <c r="AG61" s="11"/>
      <c r="AH61" s="11"/>
      <c r="AI61" s="12"/>
      <c r="AJ61" s="12"/>
      <c r="AK61" s="12"/>
      <c r="AL61" s="12"/>
      <c r="AM61" s="12"/>
      <c r="AN61" s="12"/>
      <c r="AO61" s="12"/>
      <c r="AP61" s="8"/>
      <c r="AQ61" s="8"/>
      <c r="AR61" s="8"/>
      <c r="AS61" s="12"/>
      <c r="AT61" s="12"/>
      <c r="AU61" s="8">
        <f t="shared" si="0"/>
        <v>-3880</v>
      </c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</row>
    <row r="62" spans="1:216" ht="15.75" x14ac:dyDescent="0.25">
      <c r="A62" s="3">
        <v>53</v>
      </c>
      <c r="B62" s="7" t="s">
        <v>28</v>
      </c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11"/>
      <c r="V62" s="11"/>
      <c r="W62" s="11"/>
      <c r="X62" s="11"/>
      <c r="Y62" s="11"/>
      <c r="Z62" s="11"/>
      <c r="AA62" s="12"/>
      <c r="AB62" s="12"/>
      <c r="AC62" s="12"/>
      <c r="AD62" s="11"/>
      <c r="AE62" s="11"/>
      <c r="AF62" s="11"/>
      <c r="AG62" s="11"/>
      <c r="AH62" s="11"/>
      <c r="AI62" s="12"/>
      <c r="AJ62" s="12"/>
      <c r="AK62" s="12"/>
      <c r="AL62" s="12"/>
      <c r="AM62" s="12"/>
      <c r="AN62" s="12"/>
      <c r="AO62" s="12"/>
      <c r="AP62" s="8"/>
      <c r="AQ62" s="8"/>
      <c r="AR62" s="8"/>
      <c r="AS62" s="12"/>
      <c r="AT62" s="12"/>
      <c r="AU62" s="8">
        <f t="shared" si="0"/>
        <v>0</v>
      </c>
      <c r="AV62" s="29"/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</row>
    <row r="63" spans="1:216" ht="15.75" x14ac:dyDescent="0.25">
      <c r="A63" s="4">
        <v>54</v>
      </c>
      <c r="B63" s="19" t="s">
        <v>6</v>
      </c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11"/>
      <c r="V63" s="11"/>
      <c r="W63" s="11"/>
      <c r="X63" s="11"/>
      <c r="Y63" s="11"/>
      <c r="Z63" s="11"/>
      <c r="AA63" s="12"/>
      <c r="AB63" s="12">
        <v>308</v>
      </c>
      <c r="AC63" s="12">
        <v>1082500</v>
      </c>
      <c r="AD63" s="11"/>
      <c r="AE63" s="11"/>
      <c r="AF63" s="11"/>
      <c r="AG63" s="11"/>
      <c r="AH63" s="11"/>
      <c r="AI63" s="12"/>
      <c r="AJ63" s="12"/>
      <c r="AK63" s="12"/>
      <c r="AL63" s="12"/>
      <c r="AM63" s="12"/>
      <c r="AN63" s="12"/>
      <c r="AO63" s="12"/>
      <c r="AP63" s="8"/>
      <c r="AQ63" s="8"/>
      <c r="AR63" s="8"/>
      <c r="AS63" s="12"/>
      <c r="AT63" s="12"/>
      <c r="AU63" s="8">
        <f t="shared" si="0"/>
        <v>1082500</v>
      </c>
      <c r="AV63" s="29"/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</row>
    <row r="64" spans="1:216" ht="15.75" x14ac:dyDescent="0.25">
      <c r="A64" s="4">
        <v>55</v>
      </c>
      <c r="B64" s="6" t="s">
        <v>7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11"/>
      <c r="V64" s="11"/>
      <c r="W64" s="11"/>
      <c r="X64" s="11"/>
      <c r="Y64" s="11"/>
      <c r="Z64" s="11"/>
      <c r="AA64" s="12"/>
      <c r="AB64" s="12">
        <v>-6840</v>
      </c>
      <c r="AC64" s="12">
        <v>9225782</v>
      </c>
      <c r="AD64" s="11"/>
      <c r="AE64" s="11"/>
      <c r="AF64" s="11"/>
      <c r="AG64" s="11"/>
      <c r="AH64" s="11"/>
      <c r="AI64" s="12"/>
      <c r="AJ64" s="12"/>
      <c r="AK64" s="12"/>
      <c r="AL64" s="12"/>
      <c r="AM64" s="12"/>
      <c r="AN64" s="12"/>
      <c r="AO64" s="12"/>
      <c r="AP64" s="8"/>
      <c r="AQ64" s="8"/>
      <c r="AR64" s="8"/>
      <c r="AS64" s="12"/>
      <c r="AT64" s="12"/>
      <c r="AU64" s="8">
        <f t="shared" si="0"/>
        <v>9225782</v>
      </c>
      <c r="AV64" s="29"/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</row>
    <row r="65" spans="1:66" ht="15.75" x14ac:dyDescent="0.25">
      <c r="A65" s="4">
        <v>56</v>
      </c>
      <c r="B65" s="7" t="s">
        <v>38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11"/>
      <c r="V65" s="11"/>
      <c r="W65" s="11"/>
      <c r="X65" s="11"/>
      <c r="Y65" s="11"/>
      <c r="Z65" s="11"/>
      <c r="AA65" s="12"/>
      <c r="AB65" s="12"/>
      <c r="AC65" s="12"/>
      <c r="AD65" s="11"/>
      <c r="AE65" s="11"/>
      <c r="AF65" s="11"/>
      <c r="AG65" s="11"/>
      <c r="AH65" s="11"/>
      <c r="AI65" s="12"/>
      <c r="AJ65" s="12"/>
      <c r="AK65" s="12"/>
      <c r="AL65" s="12"/>
      <c r="AM65" s="12"/>
      <c r="AN65" s="12"/>
      <c r="AO65" s="12"/>
      <c r="AP65" s="8"/>
      <c r="AQ65" s="8"/>
      <c r="AR65" s="8"/>
      <c r="AS65" s="12"/>
      <c r="AT65" s="12"/>
      <c r="AU65" s="8">
        <f t="shared" si="0"/>
        <v>0</v>
      </c>
      <c r="AV65" s="29"/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</row>
    <row r="66" spans="1:66" ht="15.75" x14ac:dyDescent="0.25">
      <c r="A66" s="4">
        <v>57</v>
      </c>
      <c r="B66" s="6" t="s">
        <v>51</v>
      </c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>
        <v>-110</v>
      </c>
      <c r="T66" s="8">
        <v>-456225</v>
      </c>
      <c r="U66" s="8"/>
      <c r="V66" s="8"/>
      <c r="W66" s="8">
        <v>-50</v>
      </c>
      <c r="X66" s="8">
        <v>-22950</v>
      </c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>
        <f t="shared" si="0"/>
        <v>-479175</v>
      </c>
      <c r="AV66" s="29"/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</row>
    <row r="67" spans="1:66" ht="15.75" x14ac:dyDescent="0.25">
      <c r="A67" s="4">
        <v>58</v>
      </c>
      <c r="B67" s="7" t="s">
        <v>32</v>
      </c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>
        <v>-27</v>
      </c>
      <c r="T67" s="8">
        <v>-111983</v>
      </c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9"/>
      <c r="AJ67" s="9"/>
      <c r="AK67" s="9"/>
      <c r="AL67" s="9"/>
      <c r="AM67" s="9"/>
      <c r="AN67" s="9"/>
      <c r="AO67" s="9"/>
      <c r="AP67" s="8"/>
      <c r="AQ67" s="8"/>
      <c r="AR67" s="8"/>
      <c r="AS67" s="8"/>
      <c r="AT67" s="8"/>
      <c r="AU67" s="8">
        <f t="shared" si="0"/>
        <v>-111983</v>
      </c>
      <c r="AV67" s="29"/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</row>
    <row r="68" spans="1:66" ht="15.75" x14ac:dyDescent="0.25">
      <c r="A68" s="4">
        <v>59</v>
      </c>
      <c r="B68" s="7" t="s">
        <v>29</v>
      </c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>
        <v>-3</v>
      </c>
      <c r="T68" s="8">
        <v>-12442</v>
      </c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9"/>
      <c r="AJ68" s="9"/>
      <c r="AK68" s="9"/>
      <c r="AL68" s="9"/>
      <c r="AM68" s="9"/>
      <c r="AN68" s="9"/>
      <c r="AO68" s="9"/>
      <c r="AP68" s="8"/>
      <c r="AQ68" s="8"/>
      <c r="AR68" s="8"/>
      <c r="AS68" s="8"/>
      <c r="AT68" s="8"/>
      <c r="AU68" s="8">
        <f t="shared" si="0"/>
        <v>-12442</v>
      </c>
      <c r="AV68" s="29"/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</row>
    <row r="69" spans="1:66" ht="15.75" x14ac:dyDescent="0.25">
      <c r="A69" s="4">
        <v>60</v>
      </c>
      <c r="B69" s="7" t="s">
        <v>50</v>
      </c>
      <c r="C69" s="8"/>
      <c r="D69" s="8"/>
      <c r="E69" s="8"/>
      <c r="F69" s="8"/>
      <c r="G69" s="8"/>
      <c r="H69" s="8"/>
      <c r="I69" s="8"/>
      <c r="J69" s="8"/>
      <c r="K69" s="8">
        <v>-3</v>
      </c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>
        <f t="shared" si="0"/>
        <v>0</v>
      </c>
      <c r="AV69" s="29"/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</row>
    <row r="70" spans="1:66" ht="15.75" x14ac:dyDescent="0.25">
      <c r="A70" s="4">
        <v>61</v>
      </c>
      <c r="B70" s="6" t="s">
        <v>52</v>
      </c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>
        <f t="shared" si="0"/>
        <v>0</v>
      </c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</row>
    <row r="71" spans="1:66" ht="15.75" x14ac:dyDescent="0.25">
      <c r="A71" s="4">
        <v>62</v>
      </c>
      <c r="B71" s="7" t="s">
        <v>39</v>
      </c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>
        <f t="shared" si="0"/>
        <v>0</v>
      </c>
      <c r="AV71" s="29"/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</row>
    <row r="72" spans="1:66" ht="15.75" x14ac:dyDescent="0.25">
      <c r="A72" s="4">
        <v>63</v>
      </c>
      <c r="B72" s="7" t="s">
        <v>40</v>
      </c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>
        <f t="shared" si="0"/>
        <v>0</v>
      </c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</row>
    <row r="73" spans="1:66" ht="15.75" x14ac:dyDescent="0.25">
      <c r="A73" s="4">
        <v>64</v>
      </c>
      <c r="B73" s="7" t="s">
        <v>27</v>
      </c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>
        <f t="shared" si="0"/>
        <v>0</v>
      </c>
      <c r="AV73" s="29"/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</row>
    <row r="74" spans="1:66" ht="15.75" x14ac:dyDescent="0.25">
      <c r="A74" s="4">
        <v>65</v>
      </c>
      <c r="B74" s="7" t="s">
        <v>41</v>
      </c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>
        <f t="shared" si="0"/>
        <v>0</v>
      </c>
      <c r="AV74" s="29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</row>
    <row r="75" spans="1:66" ht="15.75" x14ac:dyDescent="0.25">
      <c r="A75" s="20"/>
      <c r="B75" s="4" t="s">
        <v>20</v>
      </c>
      <c r="C75" s="8">
        <f>SUM(C10:C74)</f>
        <v>1051</v>
      </c>
      <c r="D75" s="8">
        <f t="shared" ref="D75:AT75" si="1">SUM(D10:D74)</f>
        <v>45836854</v>
      </c>
      <c r="E75" s="8">
        <f t="shared" si="1"/>
        <v>0</v>
      </c>
      <c r="F75" s="8">
        <f t="shared" si="1"/>
        <v>0</v>
      </c>
      <c r="G75" s="8">
        <f t="shared" si="1"/>
        <v>-1051</v>
      </c>
      <c r="H75" s="8">
        <f t="shared" si="1"/>
        <v>-45836854</v>
      </c>
      <c r="I75" s="8">
        <f t="shared" si="1"/>
        <v>0</v>
      </c>
      <c r="J75" s="8">
        <f t="shared" si="1"/>
        <v>0</v>
      </c>
      <c r="K75" s="8">
        <f t="shared" si="1"/>
        <v>-4466</v>
      </c>
      <c r="L75" s="8">
        <f t="shared" si="1"/>
        <v>-40000000</v>
      </c>
      <c r="M75" s="8">
        <f>SUM(M10:M74)</f>
        <v>0</v>
      </c>
      <c r="N75" s="8">
        <f t="shared" si="1"/>
        <v>52051813</v>
      </c>
      <c r="O75" s="8">
        <f t="shared" si="1"/>
        <v>0</v>
      </c>
      <c r="P75" s="8">
        <f t="shared" si="1"/>
        <v>-12051813</v>
      </c>
      <c r="Q75" s="8">
        <f t="shared" si="1"/>
        <v>0</v>
      </c>
      <c r="R75" s="8">
        <f t="shared" si="1"/>
        <v>0</v>
      </c>
      <c r="S75" s="8">
        <f t="shared" si="1"/>
        <v>0</v>
      </c>
      <c r="T75" s="8">
        <f t="shared" si="1"/>
        <v>0</v>
      </c>
      <c r="U75" s="8">
        <f t="shared" si="1"/>
        <v>0</v>
      </c>
      <c r="V75" s="8">
        <f t="shared" si="1"/>
        <v>0</v>
      </c>
      <c r="W75" s="8">
        <f t="shared" si="1"/>
        <v>0</v>
      </c>
      <c r="X75" s="8">
        <f t="shared" si="1"/>
        <v>-10558707</v>
      </c>
      <c r="Y75" s="8">
        <f t="shared" si="1"/>
        <v>0</v>
      </c>
      <c r="Z75" s="8">
        <f t="shared" si="1"/>
        <v>-17964905</v>
      </c>
      <c r="AA75" s="8">
        <f t="shared" si="1"/>
        <v>28523612</v>
      </c>
      <c r="AB75" s="8">
        <f>SUM(AB10:AB74)</f>
        <v>-46463</v>
      </c>
      <c r="AC75" s="8">
        <f t="shared" si="1"/>
        <v>0</v>
      </c>
      <c r="AD75" s="8">
        <f t="shared" si="1"/>
        <v>0</v>
      </c>
      <c r="AE75" s="8">
        <f t="shared" si="1"/>
        <v>0</v>
      </c>
      <c r="AF75" s="8">
        <f>SUM(AF10:AF74)</f>
        <v>0</v>
      </c>
      <c r="AG75" s="8">
        <f t="shared" si="1"/>
        <v>0</v>
      </c>
      <c r="AH75" s="8">
        <f t="shared" si="1"/>
        <v>0</v>
      </c>
      <c r="AI75" s="8">
        <f t="shared" si="1"/>
        <v>0</v>
      </c>
      <c r="AJ75" s="8">
        <f t="shared" si="1"/>
        <v>0</v>
      </c>
      <c r="AK75" s="8">
        <f t="shared" si="1"/>
        <v>0</v>
      </c>
      <c r="AL75" s="8">
        <f t="shared" si="1"/>
        <v>0</v>
      </c>
      <c r="AM75" s="8">
        <f t="shared" si="1"/>
        <v>0</v>
      </c>
      <c r="AN75" s="8">
        <f t="shared" si="1"/>
        <v>0</v>
      </c>
      <c r="AO75" s="8">
        <f t="shared" si="1"/>
        <v>0</v>
      </c>
      <c r="AP75" s="8">
        <f t="shared" si="1"/>
        <v>0</v>
      </c>
      <c r="AQ75" s="8">
        <f t="shared" si="1"/>
        <v>0</v>
      </c>
      <c r="AR75" s="8">
        <f t="shared" si="1"/>
        <v>0</v>
      </c>
      <c r="AS75" s="8">
        <f t="shared" si="1"/>
        <v>0</v>
      </c>
      <c r="AT75" s="8">
        <f t="shared" si="1"/>
        <v>0</v>
      </c>
      <c r="AU75" s="8">
        <f>SUM(AU10:AU74)</f>
        <v>0</v>
      </c>
      <c r="AV75" s="29"/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</row>
    <row r="76" spans="1:66" ht="15.75" x14ac:dyDescent="0.25"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29"/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</row>
    <row r="77" spans="1:66" ht="15.75" x14ac:dyDescent="0.25"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29"/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</row>
    <row r="78" spans="1:66" ht="15.75" x14ac:dyDescent="0.25"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29"/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</row>
    <row r="79" spans="1:66" ht="15.75" x14ac:dyDescent="0.25"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29"/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</row>
    <row r="80" spans="1:66" ht="15.75" x14ac:dyDescent="0.25"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29"/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</row>
    <row r="81" spans="3:66" ht="15.75" x14ac:dyDescent="0.25"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29"/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</row>
    <row r="82" spans="3:66" ht="15.75" x14ac:dyDescent="0.25"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</row>
    <row r="83" spans="3:66" ht="15.75" x14ac:dyDescent="0.25"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29"/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</row>
    <row r="84" spans="3:66" ht="15.75" x14ac:dyDescent="0.25"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29"/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</row>
    <row r="85" spans="3:66" ht="15.75" x14ac:dyDescent="0.25"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29"/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</row>
    <row r="86" spans="3:66" ht="15.75" x14ac:dyDescent="0.25"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29"/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</row>
    <row r="87" spans="3:66" ht="15.75" x14ac:dyDescent="0.25"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29"/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</row>
    <row r="88" spans="3:66" ht="15.75" x14ac:dyDescent="0.25"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29"/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</row>
    <row r="89" spans="3:66" ht="15.75" x14ac:dyDescent="0.25"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29"/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</row>
    <row r="90" spans="3:66" ht="15.75" x14ac:dyDescent="0.25"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29"/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</row>
    <row r="91" spans="3:66" ht="15.75" x14ac:dyDescent="0.25"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29"/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</row>
    <row r="92" spans="3:66" ht="15.75" x14ac:dyDescent="0.25"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29"/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</row>
    <row r="93" spans="3:66" ht="15.75" x14ac:dyDescent="0.25"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29"/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</row>
    <row r="94" spans="3:66" ht="15.75" x14ac:dyDescent="0.25"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29"/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</row>
    <row r="95" spans="3:66" ht="15.75" x14ac:dyDescent="0.25"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29"/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</row>
    <row r="96" spans="3:66" ht="15.75" x14ac:dyDescent="0.25"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29"/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</row>
    <row r="97" spans="3:66" ht="15.75" x14ac:dyDescent="0.25"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29"/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</row>
    <row r="98" spans="3:66" ht="15.75" x14ac:dyDescent="0.25"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29"/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</row>
    <row r="99" spans="3:66" ht="15.75" x14ac:dyDescent="0.25"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29"/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</row>
    <row r="100" spans="3:66" ht="15.75" x14ac:dyDescent="0.25"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</row>
    <row r="101" spans="3:66" ht="15.75" x14ac:dyDescent="0.25"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</row>
    <row r="102" spans="3:66" ht="15.75" x14ac:dyDescent="0.25"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29"/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</row>
    <row r="103" spans="3:66" ht="15.75" x14ac:dyDescent="0.25"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</row>
    <row r="104" spans="3:66" ht="15.75" x14ac:dyDescent="0.25"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29"/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</row>
    <row r="105" spans="3:66" ht="15.75" x14ac:dyDescent="0.25"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29"/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</row>
    <row r="106" spans="3:66" ht="15.75" x14ac:dyDescent="0.25"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29"/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</row>
    <row r="107" spans="3:66" ht="15.75" x14ac:dyDescent="0.25"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29"/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</row>
    <row r="108" spans="3:66" ht="15.75" x14ac:dyDescent="0.25"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29"/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</row>
    <row r="109" spans="3:66" ht="15.75" x14ac:dyDescent="0.25"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29"/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</row>
    <row r="110" spans="3:66" ht="15.75" x14ac:dyDescent="0.25"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29"/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</row>
    <row r="111" spans="3:66" ht="15.75" x14ac:dyDescent="0.25"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29"/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</row>
    <row r="112" spans="3:66" ht="15.75" x14ac:dyDescent="0.25"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</row>
    <row r="113" spans="3:47" ht="15.75" x14ac:dyDescent="0.25"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</row>
    <row r="114" spans="3:47" ht="15.75" x14ac:dyDescent="0.25"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</row>
    <row r="115" spans="3:47" ht="15.75" x14ac:dyDescent="0.25"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</row>
    <row r="116" spans="3:47" ht="15.75" x14ac:dyDescent="0.25"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</row>
    <row r="117" spans="3:47" ht="15.75" x14ac:dyDescent="0.25"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</row>
    <row r="118" spans="3:47" ht="15.75" x14ac:dyDescent="0.25"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</row>
    <row r="119" spans="3:47" ht="15.75" x14ac:dyDescent="0.25"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</row>
    <row r="120" spans="3:47" ht="15.75" x14ac:dyDescent="0.25"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</row>
    <row r="121" spans="3:47" ht="15.75" x14ac:dyDescent="0.25"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</row>
    <row r="122" spans="3:47" ht="15.75" x14ac:dyDescent="0.25"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</row>
    <row r="123" spans="3:47" ht="15.75" x14ac:dyDescent="0.25"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</row>
    <row r="124" spans="3:47" ht="15.75" x14ac:dyDescent="0.25"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</row>
    <row r="125" spans="3:47" ht="15.75" x14ac:dyDescent="0.25"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</row>
    <row r="126" spans="3:47" x14ac:dyDescent="0.2"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</row>
    <row r="127" spans="3:47" x14ac:dyDescent="0.2"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</row>
    <row r="128" spans="3:47" x14ac:dyDescent="0.2"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</row>
    <row r="129" spans="3:47" x14ac:dyDescent="0.2"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</row>
    <row r="130" spans="3:47" x14ac:dyDescent="0.2"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</row>
    <row r="131" spans="3:47" x14ac:dyDescent="0.2"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</row>
    <row r="132" spans="3:47" x14ac:dyDescent="0.2"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</row>
    <row r="135" spans="3:47" ht="15" customHeight="1" x14ac:dyDescent="0.2"/>
  </sheetData>
  <mergeCells count="36">
    <mergeCell ref="O3:R3"/>
    <mergeCell ref="O1:R1"/>
    <mergeCell ref="N2:R2"/>
    <mergeCell ref="A7:A9"/>
    <mergeCell ref="B7:B9"/>
    <mergeCell ref="M8:N8"/>
    <mergeCell ref="C7:J7"/>
    <mergeCell ref="Q8:R8"/>
    <mergeCell ref="O8:P8"/>
    <mergeCell ref="C8:D8"/>
    <mergeCell ref="G8:H8"/>
    <mergeCell ref="I8:J8"/>
    <mergeCell ref="E8:F8"/>
    <mergeCell ref="K7:R7"/>
    <mergeCell ref="K8:L8"/>
    <mergeCell ref="AD8:AE8"/>
    <mergeCell ref="C4:J4"/>
    <mergeCell ref="K4:O4"/>
    <mergeCell ref="P4:Q4"/>
    <mergeCell ref="B5:T5"/>
    <mergeCell ref="AS7:AS8"/>
    <mergeCell ref="AU7:AU8"/>
    <mergeCell ref="U8:V8"/>
    <mergeCell ref="AB8:AC8"/>
    <mergeCell ref="AL8:AM8"/>
    <mergeCell ref="AT7:AT8"/>
    <mergeCell ref="AN8:AP8"/>
    <mergeCell ref="AQ8:AR8"/>
    <mergeCell ref="S7:AE7"/>
    <mergeCell ref="S8:T8"/>
    <mergeCell ref="Y8:Z8"/>
    <mergeCell ref="W8:X8"/>
    <mergeCell ref="AJ8:AK8"/>
    <mergeCell ref="AF7:AR7"/>
    <mergeCell ref="AF8:AG8"/>
    <mergeCell ref="AH8:AI8"/>
  </mergeCells>
  <phoneticPr fontId="8" type="noConversion"/>
  <pageMargins left="0.27559055118110237" right="0.19685039370078741" top="0.43307086614173229" bottom="0.59055118110236227" header="0.19685039370078741" footer="0.19685039370078741"/>
  <pageSetup paperSize="9" scale="57" orientation="landscape" r:id="rId1"/>
  <colBreaks count="2" manualBreakCount="2">
    <brk id="18" min="3" max="88" man="1"/>
    <brk id="31" min="3" max="8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 г</vt:lpstr>
      <vt:lpstr>'2020 г'!Заголовки_для_печати</vt:lpstr>
      <vt:lpstr>'2020 г'!Область_печати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 A. K</cp:lastModifiedBy>
  <cp:lastPrinted>2020-02-07T09:46:29Z</cp:lastPrinted>
  <dcterms:created xsi:type="dcterms:W3CDTF">2013-10-09T05:57:40Z</dcterms:created>
  <dcterms:modified xsi:type="dcterms:W3CDTF">2020-11-05T06:53:37Z</dcterms:modified>
</cp:coreProperties>
</file>